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a139b51c1f8acc4/Desktop/MHI/"/>
    </mc:Choice>
  </mc:AlternateContent>
  <xr:revisionPtr revIDLastSave="0" documentId="8_{861DBF02-62C7-41C1-92E8-0B6F8689F544}" xr6:coauthVersionLast="47" xr6:coauthVersionMax="47" xr10:uidLastSave="{00000000-0000-0000-0000-000000000000}"/>
  <bookViews>
    <workbookView xWindow="-120" yWindow="-120" windowWidth="20730" windowHeight="11160" xr2:uid="{AD8413B4-1F17-4512-89F3-FD3442E208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R4" i="1"/>
  <c r="S4" i="1" s="1"/>
  <c r="Q4" i="1"/>
  <c r="J2" i="1"/>
  <c r="J3" i="1" s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H2" i="1"/>
  <c r="H3" i="1" s="1"/>
  <c r="G2" i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H4" i="1" l="1"/>
  <c r="H5" i="1" s="1"/>
  <c r="J16" i="1"/>
  <c r="I2" i="1"/>
  <c r="I3" i="1" l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J17" i="1"/>
  <c r="H6" i="1"/>
  <c r="N2" i="1"/>
  <c r="M2" i="1"/>
  <c r="I18" i="1" l="1"/>
  <c r="K3" i="1"/>
  <c r="K2" i="1"/>
  <c r="L3" i="1"/>
  <c r="G3" i="1"/>
  <c r="N3" i="1"/>
  <c r="H7" i="1"/>
  <c r="J18" i="1"/>
  <c r="M3" i="1"/>
  <c r="I19" i="1" l="1"/>
  <c r="K4" i="1"/>
  <c r="K5" i="1"/>
  <c r="L4" i="1"/>
  <c r="G4" i="1"/>
  <c r="N5" i="1"/>
  <c r="M4" i="1"/>
  <c r="N4" i="1"/>
  <c r="H8" i="1"/>
  <c r="J19" i="1"/>
  <c r="I20" i="1" s="1"/>
  <c r="K6" i="1" l="1"/>
  <c r="G5" i="1"/>
  <c r="L5" i="1"/>
  <c r="M5" i="1"/>
  <c r="H9" i="1"/>
  <c r="J20" i="1"/>
  <c r="I21" i="1" s="1"/>
  <c r="K7" i="1" l="1"/>
  <c r="M6" i="1"/>
  <c r="G6" i="1"/>
  <c r="M7" i="1"/>
  <c r="L6" i="1"/>
  <c r="N6" i="1"/>
  <c r="H10" i="1"/>
  <c r="J21" i="1"/>
  <c r="I22" i="1" s="1"/>
  <c r="I23" i="1" l="1"/>
  <c r="K8" i="1"/>
  <c r="N7" i="1"/>
  <c r="G7" i="1"/>
  <c r="M8" i="1"/>
  <c r="L7" i="1"/>
  <c r="H11" i="1"/>
  <c r="J22" i="1"/>
  <c r="I24" i="1" l="1"/>
  <c r="K9" i="1"/>
  <c r="N8" i="1"/>
  <c r="G8" i="1"/>
  <c r="L8" i="1"/>
  <c r="M9" i="1"/>
  <c r="H12" i="1"/>
  <c r="J23" i="1"/>
  <c r="I25" i="1" l="1"/>
  <c r="K10" i="1"/>
  <c r="N9" i="1"/>
  <c r="G9" i="1"/>
  <c r="M10" i="1"/>
  <c r="L9" i="1"/>
  <c r="H13" i="1"/>
  <c r="J24" i="1"/>
  <c r="K11" i="1" l="1"/>
  <c r="N10" i="1"/>
  <c r="G10" i="1"/>
  <c r="L10" i="1"/>
  <c r="M11" i="1"/>
  <c r="H14" i="1"/>
  <c r="N11" i="1"/>
  <c r="J25" i="1"/>
  <c r="I26" i="1" s="1"/>
  <c r="K12" i="1" l="1"/>
  <c r="G11" i="1"/>
  <c r="L11" i="1"/>
  <c r="N12" i="1"/>
  <c r="H15" i="1"/>
  <c r="J26" i="1"/>
  <c r="I27" i="1" s="1"/>
  <c r="K13" i="1" l="1"/>
  <c r="G12" i="1"/>
  <c r="L12" i="1"/>
  <c r="M12" i="1"/>
  <c r="H16" i="1"/>
  <c r="J27" i="1"/>
  <c r="I28" i="1" s="1"/>
  <c r="K14" i="1" l="1"/>
  <c r="G13" i="1"/>
  <c r="L13" i="1"/>
  <c r="N13" i="1"/>
  <c r="M13" i="1"/>
  <c r="J28" i="1"/>
  <c r="I29" i="1" s="1"/>
  <c r="H17" i="1"/>
  <c r="K15" i="1" l="1"/>
  <c r="G14" i="1"/>
  <c r="L14" i="1"/>
  <c r="N14" i="1"/>
  <c r="M14" i="1"/>
  <c r="H18" i="1"/>
  <c r="J29" i="1"/>
  <c r="I30" i="1" s="1"/>
  <c r="K16" i="1" l="1"/>
  <c r="G15" i="1"/>
  <c r="L15" i="1"/>
  <c r="M16" i="1"/>
  <c r="N15" i="1"/>
  <c r="M15" i="1"/>
  <c r="J30" i="1"/>
  <c r="I31" i="1" s="1"/>
  <c r="H19" i="1"/>
  <c r="K17" i="1" l="1"/>
  <c r="G16" i="1"/>
  <c r="L16" i="1"/>
  <c r="N16" i="1"/>
  <c r="H20" i="1"/>
  <c r="M17" i="1"/>
  <c r="J31" i="1"/>
  <c r="I32" i="1" s="1"/>
  <c r="K18" i="1" l="1"/>
  <c r="G17" i="1"/>
  <c r="L17" i="1"/>
  <c r="N17" i="1"/>
  <c r="M18" i="1"/>
  <c r="N18" i="1"/>
  <c r="J32" i="1"/>
  <c r="I33" i="1" s="1"/>
  <c r="H21" i="1"/>
  <c r="K19" i="1" l="1"/>
  <c r="G18" i="1"/>
  <c r="L18" i="1"/>
  <c r="H22" i="1"/>
  <c r="M19" i="1"/>
  <c r="N19" i="1"/>
  <c r="J33" i="1"/>
  <c r="I34" i="1" s="1"/>
  <c r="K20" i="1" l="1"/>
  <c r="G19" i="1"/>
  <c r="L19" i="1"/>
  <c r="M20" i="1"/>
  <c r="N20" i="1"/>
  <c r="J34" i="1"/>
  <c r="I35" i="1" s="1"/>
  <c r="H23" i="1"/>
  <c r="K21" i="1" l="1"/>
  <c r="G20" i="1"/>
  <c r="L20" i="1"/>
  <c r="M21" i="1"/>
  <c r="H24" i="1"/>
  <c r="N21" i="1"/>
  <c r="J35" i="1"/>
  <c r="I36" i="1" s="1"/>
  <c r="K22" i="1" l="1"/>
  <c r="G21" i="1"/>
  <c r="L21" i="1"/>
  <c r="J36" i="1"/>
  <c r="I37" i="1" s="1"/>
  <c r="H25" i="1"/>
  <c r="K23" i="1" l="1"/>
  <c r="G22" i="1"/>
  <c r="N23" i="1"/>
  <c r="L22" i="1"/>
  <c r="N22" i="1"/>
  <c r="M22" i="1"/>
  <c r="H26" i="1"/>
  <c r="J37" i="1"/>
  <c r="I38" i="1" s="1"/>
  <c r="K24" i="1" l="1"/>
  <c r="G23" i="1"/>
  <c r="L23" i="1"/>
  <c r="M24" i="1"/>
  <c r="M23" i="1"/>
  <c r="N24" i="1"/>
  <c r="J38" i="1"/>
  <c r="I39" i="1" s="1"/>
  <c r="H27" i="1"/>
  <c r="K25" i="1" l="1"/>
  <c r="G24" i="1"/>
  <c r="M25" i="1"/>
  <c r="L24" i="1"/>
  <c r="H28" i="1"/>
  <c r="J39" i="1"/>
  <c r="I40" i="1" s="1"/>
  <c r="K26" i="1" l="1"/>
  <c r="N25" i="1"/>
  <c r="G25" i="1"/>
  <c r="L25" i="1"/>
  <c r="M26" i="1"/>
  <c r="J40" i="1"/>
  <c r="I41" i="1" s="1"/>
  <c r="H29" i="1"/>
  <c r="K27" i="1" l="1"/>
  <c r="N26" i="1"/>
  <c r="G26" i="1"/>
  <c r="L26" i="1"/>
  <c r="N27" i="1"/>
  <c r="J41" i="1"/>
  <c r="I42" i="1" s="1"/>
  <c r="H30" i="1"/>
  <c r="K28" i="1" l="1"/>
  <c r="M27" i="1"/>
  <c r="G27" i="1"/>
  <c r="L27" i="1"/>
  <c r="M28" i="1"/>
  <c r="J42" i="1"/>
  <c r="I43" i="1" s="1"/>
  <c r="H31" i="1"/>
  <c r="I44" i="1" l="1"/>
  <c r="K29" i="1"/>
  <c r="N28" i="1"/>
  <c r="G28" i="1"/>
  <c r="N29" i="1"/>
  <c r="L28" i="1"/>
  <c r="H32" i="1"/>
  <c r="J43" i="1"/>
  <c r="K30" i="1" l="1"/>
  <c r="M29" i="1"/>
  <c r="G29" i="1"/>
  <c r="L29" i="1"/>
  <c r="J44" i="1"/>
  <c r="I45" i="1" s="1"/>
  <c r="H33" i="1"/>
  <c r="K31" i="1" l="1"/>
  <c r="G30" i="1"/>
  <c r="M31" i="1"/>
  <c r="L30" i="1"/>
  <c r="N30" i="1"/>
  <c r="M30" i="1"/>
  <c r="J45" i="1"/>
  <c r="I46" i="1" s="1"/>
  <c r="H34" i="1"/>
  <c r="K32" i="1" l="1"/>
  <c r="N31" i="1"/>
  <c r="G31" i="1"/>
  <c r="N32" i="1"/>
  <c r="L31" i="1"/>
  <c r="J46" i="1"/>
  <c r="I47" i="1" s="1"/>
  <c r="H35" i="1"/>
  <c r="K33" i="1" l="1"/>
  <c r="M32" i="1"/>
  <c r="G32" i="1"/>
  <c r="L32" i="1"/>
  <c r="M33" i="1"/>
  <c r="J47" i="1"/>
  <c r="I48" i="1" s="1"/>
  <c r="H36" i="1"/>
  <c r="K34" i="1" l="1"/>
  <c r="N33" i="1"/>
  <c r="G33" i="1"/>
  <c r="M34" i="1"/>
  <c r="L33" i="1"/>
  <c r="H37" i="1"/>
  <c r="J48" i="1"/>
  <c r="I49" i="1" s="1"/>
  <c r="K35" i="1" l="1"/>
  <c r="G34" i="1"/>
  <c r="L34" i="1"/>
  <c r="N34" i="1"/>
  <c r="M35" i="1"/>
  <c r="J49" i="1"/>
  <c r="I50" i="1" s="1"/>
  <c r="H38" i="1"/>
  <c r="K36" i="1" l="1"/>
  <c r="G35" i="1"/>
  <c r="N36" i="1"/>
  <c r="L35" i="1"/>
  <c r="N35" i="1"/>
  <c r="J50" i="1"/>
  <c r="I51" i="1" s="1"/>
  <c r="M36" i="1"/>
  <c r="H39" i="1"/>
  <c r="K37" i="1" l="1"/>
  <c r="G36" i="1"/>
  <c r="L36" i="1"/>
  <c r="J51" i="1"/>
  <c r="I52" i="1" s="1"/>
  <c r="M37" i="1"/>
  <c r="H40" i="1"/>
  <c r="K38" i="1" l="1"/>
  <c r="G37" i="1"/>
  <c r="L37" i="1"/>
  <c r="M38" i="1"/>
  <c r="N37" i="1"/>
  <c r="J52" i="1"/>
  <c r="I53" i="1" s="1"/>
  <c r="H41" i="1"/>
  <c r="K39" i="1" l="1"/>
  <c r="G38" i="1"/>
  <c r="M39" i="1"/>
  <c r="L38" i="1"/>
  <c r="N38" i="1"/>
  <c r="H42" i="1"/>
  <c r="J53" i="1"/>
  <c r="I54" i="1" s="1"/>
  <c r="K40" i="1" l="1"/>
  <c r="N39" i="1"/>
  <c r="G39" i="1"/>
  <c r="N40" i="1"/>
  <c r="L39" i="1"/>
  <c r="J54" i="1"/>
  <c r="I55" i="1" s="1"/>
  <c r="H43" i="1"/>
  <c r="K41" i="1" l="1"/>
  <c r="G40" i="1"/>
  <c r="L40" i="1"/>
  <c r="M40" i="1"/>
  <c r="H44" i="1"/>
  <c r="J55" i="1"/>
  <c r="I56" i="1" s="1"/>
  <c r="K42" i="1" l="1"/>
  <c r="G41" i="1"/>
  <c r="L41" i="1"/>
  <c r="N41" i="1"/>
  <c r="M41" i="1"/>
  <c r="J56" i="1"/>
  <c r="I57" i="1" s="1"/>
  <c r="H45" i="1"/>
  <c r="K43" i="1" l="1"/>
  <c r="G42" i="1"/>
  <c r="M43" i="1"/>
  <c r="L42" i="1"/>
  <c r="N42" i="1"/>
  <c r="M42" i="1"/>
  <c r="H46" i="1"/>
  <c r="J57" i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N43" i="1"/>
  <c r="I58" i="1" l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K44" i="1"/>
  <c r="G43" i="1"/>
  <c r="L43" i="1"/>
  <c r="J101" i="1"/>
  <c r="J102" i="1" s="1"/>
  <c r="M44" i="1"/>
  <c r="N44" i="1"/>
  <c r="H47" i="1"/>
  <c r="K45" i="1" l="1"/>
  <c r="G44" i="1"/>
  <c r="L44" i="1"/>
  <c r="H48" i="1"/>
  <c r="M45" i="1"/>
  <c r="N45" i="1"/>
  <c r="K46" i="1" l="1"/>
  <c r="G45" i="1"/>
  <c r="L45" i="1"/>
  <c r="M46" i="1"/>
  <c r="H49" i="1"/>
  <c r="K47" i="1" l="1"/>
  <c r="N46" i="1"/>
  <c r="G46" i="1"/>
  <c r="L46" i="1"/>
  <c r="M47" i="1"/>
  <c r="H50" i="1"/>
  <c r="K48" i="1" l="1"/>
  <c r="N47" i="1"/>
  <c r="G47" i="1"/>
  <c r="N48" i="1"/>
  <c r="L47" i="1"/>
  <c r="H51" i="1"/>
  <c r="M48" i="1"/>
  <c r="K49" i="1" l="1"/>
  <c r="G48" i="1"/>
  <c r="L48" i="1"/>
  <c r="M49" i="1"/>
  <c r="N49" i="1"/>
  <c r="H52" i="1"/>
  <c r="K50" i="1" l="1"/>
  <c r="G49" i="1"/>
  <c r="L49" i="1"/>
  <c r="M50" i="1"/>
  <c r="H53" i="1"/>
  <c r="K51" i="1" l="1"/>
  <c r="N50" i="1"/>
  <c r="G50" i="1"/>
  <c r="M51" i="1"/>
  <c r="L50" i="1"/>
  <c r="H54" i="1"/>
  <c r="K52" i="1" l="1"/>
  <c r="N51" i="1"/>
  <c r="G51" i="1"/>
  <c r="L51" i="1"/>
  <c r="M52" i="1"/>
  <c r="N52" i="1"/>
  <c r="H55" i="1"/>
  <c r="K53" i="1" l="1"/>
  <c r="G52" i="1"/>
  <c r="L52" i="1"/>
  <c r="H56" i="1"/>
  <c r="M53" i="1"/>
  <c r="K54" i="1" l="1"/>
  <c r="G53" i="1"/>
  <c r="L53" i="1"/>
  <c r="N54" i="1"/>
  <c r="N53" i="1"/>
  <c r="H57" i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K55" i="1" l="1"/>
  <c r="G54" i="1"/>
  <c r="L54" i="1"/>
  <c r="M55" i="1"/>
  <c r="M54" i="1"/>
  <c r="K56" i="1" l="1"/>
  <c r="G55" i="1"/>
  <c r="L55" i="1"/>
  <c r="N55" i="1"/>
  <c r="N56" i="1"/>
  <c r="K57" i="1" l="1"/>
  <c r="G56" i="1"/>
  <c r="M57" i="1"/>
  <c r="L56" i="1"/>
  <c r="M56" i="1"/>
  <c r="K58" i="1" l="1"/>
  <c r="N57" i="1"/>
  <c r="G57" i="1"/>
  <c r="L57" i="1"/>
  <c r="K59" i="1" l="1"/>
  <c r="G58" i="1"/>
  <c r="L58" i="1"/>
  <c r="N58" i="1"/>
  <c r="M58" i="1"/>
  <c r="K60" i="1" l="1"/>
  <c r="G59" i="1"/>
  <c r="L59" i="1"/>
  <c r="N59" i="1"/>
  <c r="M59" i="1"/>
  <c r="K61" i="1" l="1"/>
  <c r="G60" i="1"/>
  <c r="L60" i="1"/>
  <c r="N60" i="1"/>
  <c r="M60" i="1"/>
  <c r="K62" i="1" l="1"/>
  <c r="G61" i="1"/>
  <c r="L61" i="1"/>
  <c r="N61" i="1"/>
  <c r="M61" i="1"/>
  <c r="K63" i="1" l="1"/>
  <c r="G62" i="1"/>
  <c r="L62" i="1"/>
  <c r="N62" i="1"/>
  <c r="M62" i="1"/>
  <c r="K64" i="1" l="1"/>
  <c r="G63" i="1"/>
  <c r="L63" i="1"/>
  <c r="N63" i="1"/>
  <c r="M63" i="1"/>
  <c r="K65" i="1" l="1"/>
  <c r="G64" i="1"/>
  <c r="L64" i="1"/>
  <c r="N64" i="1"/>
  <c r="M64" i="1"/>
  <c r="K66" i="1" l="1"/>
  <c r="G65" i="1"/>
  <c r="L65" i="1"/>
  <c r="N65" i="1"/>
  <c r="M65" i="1"/>
  <c r="K67" i="1" l="1"/>
  <c r="G66" i="1"/>
  <c r="L66" i="1"/>
  <c r="M66" i="1"/>
  <c r="N66" i="1"/>
  <c r="K68" i="1" l="1"/>
  <c r="G67" i="1"/>
  <c r="L67" i="1"/>
  <c r="M67" i="1"/>
  <c r="N67" i="1"/>
  <c r="K69" i="1" l="1"/>
  <c r="G68" i="1"/>
  <c r="L68" i="1"/>
  <c r="N68" i="1"/>
  <c r="M68" i="1"/>
  <c r="K70" i="1" l="1"/>
  <c r="G69" i="1"/>
  <c r="L69" i="1"/>
  <c r="N69" i="1"/>
  <c r="M69" i="1"/>
  <c r="K71" i="1" l="1"/>
  <c r="G70" i="1"/>
  <c r="L70" i="1"/>
  <c r="N70" i="1"/>
  <c r="M70" i="1"/>
  <c r="K72" i="1" l="1"/>
  <c r="G71" i="1"/>
  <c r="L71" i="1"/>
  <c r="M71" i="1"/>
  <c r="N71" i="1"/>
  <c r="K73" i="1" l="1"/>
  <c r="G72" i="1"/>
  <c r="L72" i="1"/>
  <c r="M72" i="1"/>
  <c r="N72" i="1"/>
  <c r="K74" i="1" l="1"/>
  <c r="G73" i="1"/>
  <c r="L73" i="1"/>
  <c r="N73" i="1"/>
  <c r="M73" i="1"/>
  <c r="K75" i="1" l="1"/>
  <c r="G74" i="1"/>
  <c r="L74" i="1"/>
  <c r="N74" i="1"/>
  <c r="M74" i="1"/>
  <c r="K76" i="1" l="1"/>
  <c r="G75" i="1"/>
  <c r="L75" i="1"/>
  <c r="M75" i="1"/>
  <c r="N75" i="1"/>
  <c r="K77" i="1" l="1"/>
  <c r="G76" i="1"/>
  <c r="L76" i="1"/>
  <c r="M76" i="1"/>
  <c r="N76" i="1"/>
  <c r="K78" i="1" l="1"/>
  <c r="G77" i="1"/>
  <c r="L77" i="1"/>
  <c r="M77" i="1"/>
  <c r="N77" i="1"/>
  <c r="K79" i="1" l="1"/>
  <c r="G78" i="1"/>
  <c r="L78" i="1"/>
  <c r="N78" i="1"/>
  <c r="M78" i="1"/>
  <c r="K80" i="1" l="1"/>
  <c r="G79" i="1"/>
  <c r="L79" i="1"/>
  <c r="N79" i="1"/>
  <c r="M79" i="1"/>
  <c r="K81" i="1" l="1"/>
  <c r="G80" i="1"/>
  <c r="L80" i="1"/>
  <c r="N80" i="1"/>
  <c r="M80" i="1"/>
  <c r="K82" i="1" l="1"/>
  <c r="G81" i="1"/>
  <c r="L81" i="1"/>
  <c r="N81" i="1"/>
  <c r="M81" i="1"/>
  <c r="K83" i="1" l="1"/>
  <c r="G82" i="1"/>
  <c r="L82" i="1"/>
  <c r="N82" i="1"/>
  <c r="M82" i="1"/>
  <c r="K84" i="1" l="1"/>
  <c r="G83" i="1"/>
  <c r="L83" i="1"/>
  <c r="N83" i="1"/>
  <c r="M83" i="1"/>
  <c r="K85" i="1" l="1"/>
  <c r="G84" i="1"/>
  <c r="L84" i="1"/>
  <c r="N84" i="1"/>
  <c r="M84" i="1"/>
  <c r="K86" i="1" l="1"/>
  <c r="G85" i="1"/>
  <c r="L85" i="1"/>
  <c r="M85" i="1"/>
  <c r="N85" i="1"/>
  <c r="K87" i="1" l="1"/>
  <c r="G86" i="1"/>
  <c r="L86" i="1"/>
  <c r="N86" i="1"/>
  <c r="M86" i="1"/>
  <c r="K88" i="1" l="1"/>
  <c r="G87" i="1"/>
  <c r="L87" i="1"/>
  <c r="N87" i="1"/>
  <c r="M87" i="1"/>
  <c r="K89" i="1" l="1"/>
  <c r="M88" i="1"/>
  <c r="G88" i="1"/>
  <c r="L88" i="1"/>
  <c r="N88" i="1"/>
  <c r="K90" i="1" l="1"/>
  <c r="G89" i="1"/>
  <c r="L89" i="1"/>
  <c r="N89" i="1"/>
  <c r="M89" i="1"/>
  <c r="K91" i="1" l="1"/>
  <c r="G90" i="1"/>
  <c r="L90" i="1"/>
  <c r="M90" i="1"/>
  <c r="N90" i="1"/>
  <c r="K92" i="1" l="1"/>
  <c r="G91" i="1"/>
  <c r="L91" i="1"/>
  <c r="N91" i="1"/>
  <c r="M91" i="1"/>
  <c r="K93" i="1" l="1"/>
  <c r="G92" i="1"/>
  <c r="L92" i="1"/>
  <c r="N92" i="1"/>
  <c r="M92" i="1"/>
  <c r="K94" i="1" l="1"/>
  <c r="G93" i="1"/>
  <c r="L93" i="1"/>
  <c r="M93" i="1"/>
  <c r="N93" i="1"/>
  <c r="K95" i="1" l="1"/>
  <c r="G94" i="1"/>
  <c r="L94" i="1"/>
  <c r="N94" i="1"/>
  <c r="M94" i="1"/>
  <c r="K96" i="1" l="1"/>
  <c r="G95" i="1"/>
  <c r="L95" i="1"/>
  <c r="N95" i="1"/>
  <c r="M95" i="1"/>
  <c r="K97" i="1" l="1"/>
  <c r="G96" i="1"/>
  <c r="L96" i="1"/>
  <c r="M96" i="1"/>
  <c r="N96" i="1"/>
  <c r="K98" i="1" l="1"/>
  <c r="G97" i="1"/>
  <c r="L97" i="1"/>
  <c r="N97" i="1"/>
  <c r="M97" i="1"/>
  <c r="K99" i="1" l="1"/>
  <c r="G98" i="1"/>
  <c r="L98" i="1"/>
  <c r="M98" i="1"/>
  <c r="N98" i="1"/>
  <c r="K101" i="1" l="1"/>
  <c r="K100" i="1"/>
  <c r="G99" i="1"/>
  <c r="L99" i="1"/>
  <c r="M99" i="1"/>
  <c r="N99" i="1"/>
  <c r="G100" i="1" l="1"/>
  <c r="L100" i="1"/>
  <c r="N100" i="1"/>
  <c r="M100" i="1"/>
  <c r="G101" i="1" l="1"/>
  <c r="L101" i="1"/>
  <c r="N101" i="1"/>
  <c r="M101" i="1"/>
  <c r="L102" i="1" l="1"/>
  <c r="G102" i="1"/>
  <c r="M102" i="1"/>
  <c r="N102" i="1"/>
</calcChain>
</file>

<file path=xl/sharedStrings.xml><?xml version="1.0" encoding="utf-8"?>
<sst xmlns="http://schemas.openxmlformats.org/spreadsheetml/2006/main" count="37" uniqueCount="29">
  <si>
    <t>c</t>
  </si>
  <si>
    <t>constant capital</t>
  </si>
  <si>
    <t>C</t>
  </si>
  <si>
    <t>Variables and Parameters</t>
  </si>
  <si>
    <t>v</t>
  </si>
  <si>
    <t>variable capital</t>
  </si>
  <si>
    <t>s</t>
  </si>
  <si>
    <t>surplus-value</t>
  </si>
  <si>
    <t>a</t>
  </si>
  <si>
    <t>v/C</t>
  </si>
  <si>
    <r>
      <t xml:space="preserve">total capital = </t>
    </r>
    <r>
      <rPr>
        <b/>
        <i/>
        <sz val="11"/>
        <color theme="1"/>
        <rFont val="Palatino Linotype"/>
        <family val="1"/>
      </rPr>
      <t xml:space="preserve">c </t>
    </r>
    <r>
      <rPr>
        <b/>
        <sz val="11"/>
        <color theme="1"/>
        <rFont val="Palatino Linotype"/>
        <family val="1"/>
      </rPr>
      <t>+</t>
    </r>
    <r>
      <rPr>
        <b/>
        <i/>
        <sz val="11"/>
        <color theme="1"/>
        <rFont val="Palatino Linotype"/>
        <family val="1"/>
      </rPr>
      <t xml:space="preserve"> v</t>
    </r>
  </si>
  <si>
    <r>
      <t>g</t>
    </r>
    <r>
      <rPr>
        <b/>
        <i/>
        <vertAlign val="subscript"/>
        <sz val="14"/>
        <color theme="1"/>
        <rFont val="Palatino Linotype"/>
        <family val="1"/>
      </rPr>
      <t>c</t>
    </r>
  </si>
  <si>
    <r>
      <t>g</t>
    </r>
    <r>
      <rPr>
        <b/>
        <i/>
        <vertAlign val="subscript"/>
        <sz val="12.5"/>
        <color theme="1"/>
        <rFont val="Palatino Linotype"/>
        <family val="1"/>
      </rPr>
      <t>s</t>
    </r>
  </si>
  <si>
    <r>
      <t>g</t>
    </r>
    <r>
      <rPr>
        <b/>
        <i/>
        <vertAlign val="subscript"/>
        <sz val="12.5"/>
        <color theme="1"/>
        <rFont val="Palatino Linotype"/>
        <family val="1"/>
      </rPr>
      <t>C</t>
    </r>
  </si>
  <si>
    <r>
      <t xml:space="preserve">% growth rate of </t>
    </r>
    <r>
      <rPr>
        <b/>
        <i/>
        <sz val="11"/>
        <color theme="1"/>
        <rFont val="Palatino Linotype"/>
        <family val="1"/>
      </rPr>
      <t>C</t>
    </r>
  </si>
  <si>
    <t xml:space="preserve">  final (max.) a = </t>
  </si>
  <si>
    <r>
      <t xml:space="preserve">         initial </t>
    </r>
    <r>
      <rPr>
        <b/>
        <i/>
        <sz val="11"/>
        <color theme="1"/>
        <rFont val="Palatino Linotype"/>
        <family val="1"/>
      </rPr>
      <t xml:space="preserve">a = </t>
    </r>
  </si>
  <si>
    <r>
      <rPr>
        <b/>
        <sz val="11"/>
        <color theme="1"/>
        <rFont val="Palatino Linotype"/>
        <family val="1"/>
      </rPr>
      <t xml:space="preserve">          initial</t>
    </r>
    <r>
      <rPr>
        <b/>
        <i/>
        <sz val="11"/>
        <color theme="1"/>
        <rFont val="Palatino Linotype"/>
        <family val="1"/>
      </rPr>
      <t xml:space="preserve"> c =</t>
    </r>
  </si>
  <si>
    <r>
      <t xml:space="preserve">                   g</t>
    </r>
    <r>
      <rPr>
        <b/>
        <i/>
        <vertAlign val="subscript"/>
        <sz val="11"/>
        <color theme="1"/>
        <rFont val="Palatino Linotype"/>
        <family val="1"/>
      </rPr>
      <t>s</t>
    </r>
    <r>
      <rPr>
        <b/>
        <i/>
        <sz val="11"/>
        <color theme="1"/>
        <rFont val="Palatino Linotype"/>
        <family val="1"/>
      </rPr>
      <t xml:space="preserve"> =</t>
    </r>
  </si>
  <si>
    <r>
      <rPr>
        <b/>
        <sz val="11"/>
        <color theme="1"/>
        <rFont val="Palatino Linotype"/>
        <family val="1"/>
      </rPr>
      <t xml:space="preserve">          initial</t>
    </r>
    <r>
      <rPr>
        <b/>
        <i/>
        <sz val="11"/>
        <color theme="1"/>
        <rFont val="Palatino Linotype"/>
        <family val="1"/>
      </rPr>
      <t xml:space="preserve"> s =</t>
    </r>
  </si>
  <si>
    <r>
      <rPr>
        <b/>
        <sz val="11"/>
        <color theme="1"/>
        <rFont val="Palatino Linotype"/>
        <family val="1"/>
      </rPr>
      <t xml:space="preserve">          initial</t>
    </r>
    <r>
      <rPr>
        <b/>
        <i/>
        <sz val="11"/>
        <color theme="1"/>
        <rFont val="Palatino Linotype"/>
        <family val="1"/>
      </rPr>
      <t xml:space="preserve"> v =</t>
    </r>
  </si>
  <si>
    <t>You can change :</t>
  </si>
  <si>
    <t>orange</t>
  </si>
  <si>
    <t>cells:</t>
  </si>
  <si>
    <t>Final Values of Ratios:</t>
  </si>
  <si>
    <t>s/C</t>
  </si>
  <si>
    <r>
      <t xml:space="preserve">% growth rate of </t>
    </r>
    <r>
      <rPr>
        <b/>
        <i/>
        <sz val="11"/>
        <color theme="1"/>
        <rFont val="Palatino Linotype"/>
        <family val="1"/>
      </rPr>
      <t xml:space="preserve">s </t>
    </r>
    <r>
      <rPr>
        <b/>
        <sz val="11"/>
        <color theme="1"/>
        <rFont val="Palatino Linotype"/>
        <family val="1"/>
      </rPr>
      <t xml:space="preserve">( </t>
    </r>
    <r>
      <rPr>
        <sz val="11"/>
        <color theme="1"/>
        <rFont val="Palatino Linotype"/>
        <family val="1"/>
      </rPr>
      <t>&amp;</t>
    </r>
    <r>
      <rPr>
        <i/>
        <sz val="11"/>
        <color theme="1"/>
        <rFont val="Palatino Linotype"/>
        <family val="1"/>
      </rPr>
      <t xml:space="preserve"> </t>
    </r>
    <r>
      <rPr>
        <b/>
        <i/>
        <sz val="11"/>
        <color theme="1"/>
        <rFont val="Palatino Linotype"/>
        <family val="1"/>
      </rPr>
      <t>v</t>
    </r>
    <r>
      <rPr>
        <b/>
        <sz val="11"/>
        <color theme="1"/>
        <rFont val="Palatino Linotype"/>
        <family val="1"/>
      </rPr>
      <t>)</t>
    </r>
  </si>
  <si>
    <r>
      <t xml:space="preserve">% of </t>
    </r>
    <r>
      <rPr>
        <b/>
        <i/>
        <sz val="11"/>
        <color theme="1"/>
        <rFont val="Palatino Linotype"/>
        <family val="1"/>
      </rPr>
      <t xml:space="preserve">s </t>
    </r>
    <r>
      <rPr>
        <sz val="11"/>
        <color theme="1"/>
        <rFont val="Palatino Linotype"/>
        <family val="1"/>
      </rPr>
      <t xml:space="preserve">accumulated as extra </t>
    </r>
    <r>
      <rPr>
        <b/>
        <i/>
        <sz val="11"/>
        <color theme="1"/>
        <rFont val="Palatino Linotype"/>
        <family val="1"/>
      </rPr>
      <t>C</t>
    </r>
  </si>
  <si>
    <t>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</si>
</sst>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i/>
      <sz val="11"/>
      <color theme="1"/>
      <name val="Palatino Linotype"/>
      <family val="1"/>
    </font>
    <font>
      <b/>
      <i/>
      <sz val="11"/>
      <color theme="1"/>
      <name val="Palatino Linotype"/>
      <family val="1"/>
    </font>
    <font>
      <sz val="9"/>
      <color theme="1"/>
      <name val="Palatino Linotype"/>
      <family val="1"/>
    </font>
    <font>
      <b/>
      <i/>
      <sz val="14"/>
      <color theme="1"/>
      <name val="Palatino Linotype"/>
      <family val="1"/>
    </font>
    <font>
      <b/>
      <sz val="12"/>
      <color theme="1"/>
      <name val="Palatino Linotype"/>
      <family val="1"/>
    </font>
    <font>
      <b/>
      <i/>
      <sz val="12.5"/>
      <color theme="1"/>
      <name val="Palatino Linotype"/>
      <family val="1"/>
    </font>
    <font>
      <sz val="12.5"/>
      <color theme="1"/>
      <name val="Palatino Linotype"/>
      <family val="1"/>
    </font>
    <font>
      <b/>
      <sz val="12.5"/>
      <color theme="1"/>
      <name val="Palatino Linotype"/>
      <family val="1"/>
    </font>
    <font>
      <b/>
      <sz val="10"/>
      <color theme="1"/>
      <name val="Palatino Linotype"/>
      <family val="1"/>
    </font>
    <font>
      <b/>
      <i/>
      <vertAlign val="subscript"/>
      <sz val="14"/>
      <color theme="1"/>
      <name val="Palatino Linotype"/>
      <family val="1"/>
    </font>
    <font>
      <b/>
      <i/>
      <vertAlign val="subscript"/>
      <sz val="12.5"/>
      <color theme="1"/>
      <name val="Palatino Linotype"/>
      <family val="1"/>
    </font>
    <font>
      <b/>
      <i/>
      <vertAlign val="subscript"/>
      <sz val="11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3FBA7"/>
        <bgColor indexed="64"/>
      </patternFill>
    </fill>
    <fill>
      <patternFill patternType="solid">
        <fgColor rgb="FFFFD24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6" fillId="0" borderId="0" xfId="0" applyFont="1" applyAlignment="1">
      <alignment horizontal="center"/>
    </xf>
    <xf numFmtId="10" fontId="6" fillId="0" borderId="0" xfId="2" applyNumberFormat="1" applyFont="1" applyAlignment="1">
      <alignment horizontal="center"/>
    </xf>
    <xf numFmtId="2" fontId="6" fillId="0" borderId="0" xfId="1" applyNumberFormat="1" applyFont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2" fillId="0" borderId="0" xfId="0" applyFont="1" applyFill="1" applyBorder="1" applyAlignment="1">
      <alignment vertical="center" wrapText="1"/>
    </xf>
    <xf numFmtId="0" fontId="11" fillId="0" borderId="0" xfId="0" applyFont="1"/>
    <xf numFmtId="164" fontId="6" fillId="0" borderId="0" xfId="2" applyNumberFormat="1" applyFont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0" fillId="0" borderId="0" xfId="0" applyFont="1" applyAlignment="1"/>
    <xf numFmtId="0" fontId="11" fillId="0" borderId="0" xfId="0" applyFont="1" applyBorder="1"/>
    <xf numFmtId="0" fontId="11" fillId="0" borderId="15" xfId="0" applyFont="1" applyFill="1" applyBorder="1" applyAlignment="1">
      <alignment horizontal="center"/>
    </xf>
    <xf numFmtId="0" fontId="10" fillId="0" borderId="0" xfId="0" applyFont="1" applyBorder="1" applyAlignment="1"/>
    <xf numFmtId="0" fontId="7" fillId="3" borderId="12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0" fontId="3" fillId="3" borderId="10" xfId="0" applyNumberFormat="1" applyFont="1" applyFill="1" applyBorder="1" applyAlignment="1">
      <alignment horizontal="center"/>
    </xf>
    <xf numFmtId="10" fontId="3" fillId="3" borderId="5" xfId="0" applyNumberFormat="1" applyFont="1" applyFill="1" applyBorder="1" applyAlignment="1">
      <alignment horizontal="center"/>
    </xf>
    <xf numFmtId="10" fontId="3" fillId="3" borderId="11" xfId="2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14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14" xfId="0" quotePrefix="1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0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D243"/>
      <color rgb="FFB3FBA7"/>
      <color rgb="FF2AE80A"/>
      <color rgb="FF9B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5521244487898"/>
          <c:y val="6.92256371179409E-2"/>
          <c:w val="0.74723243643784298"/>
          <c:h val="0.65704614342562018"/>
        </c:manualLayout>
      </c:layout>
      <c:scatterChart>
        <c:scatterStyle val="lineMarker"/>
        <c:varyColors val="0"/>
        <c:ser>
          <c:idx val="0"/>
          <c:order val="0"/>
          <c:tx>
            <c:v> gc (L axis)</c:v>
          </c:tx>
          <c:spPr>
            <a:ln w="28575" cap="rnd">
              <a:solidFill>
                <a:srgbClr val="2AE80A"/>
              </a:solidFill>
              <a:round/>
            </a:ln>
            <a:effectLst/>
          </c:spPr>
          <c:marker>
            <c:symbol val="none"/>
          </c:marker>
          <c:xVal>
            <c:numRef>
              <c:f>Sheet1!$F$2:$F$102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Sheet1!$L$2:$L$102</c:f>
              <c:numCache>
                <c:formatCode>0.00%</c:formatCode>
                <c:ptCount val="101"/>
                <c:pt idx="1">
                  <c:v>8.0000000000000071E-2</c:v>
                </c:pt>
                <c:pt idx="2">
                  <c:v>8.088888888888901E-2</c:v>
                </c:pt>
                <c:pt idx="3">
                  <c:v>8.1349780701754471E-2</c:v>
                </c:pt>
                <c:pt idx="4">
                  <c:v>8.1455932978500067E-2</c:v>
                </c:pt>
                <c:pt idx="5">
                  <c:v>8.1272343117710477E-2</c:v>
                </c:pt>
                <c:pt idx="6">
                  <c:v>8.0855547090331381E-2</c:v>
                </c:pt>
                <c:pt idx="7">
                  <c:v>8.0253950019012921E-2</c:v>
                </c:pt>
                <c:pt idx="8">
                  <c:v>7.9508466630371366E-2</c:v>
                </c:pt>
                <c:pt idx="9">
                  <c:v>7.8653313107089673E-2</c:v>
                </c:pt>
                <c:pt idx="10">
                  <c:v>7.7716844134972707E-2</c:v>
                </c:pt>
                <c:pt idx="11">
                  <c:v>7.6722368710347766E-2</c:v>
                </c:pt>
                <c:pt idx="12">
                  <c:v>7.5688906770713604E-2</c:v>
                </c:pt>
                <c:pt idx="13">
                  <c:v>7.463186809136535E-2</c:v>
                </c:pt>
                <c:pt idx="14">
                  <c:v>7.3563647400720189E-2</c:v>
                </c:pt>
                <c:pt idx="15">
                  <c:v>7.2494137267589576E-2</c:v>
                </c:pt>
                <c:pt idx="16">
                  <c:v>7.1431164557724802E-2</c:v>
                </c:pt>
                <c:pt idx="17">
                  <c:v>7.038085830028229E-2</c:v>
                </c:pt>
                <c:pt idx="18">
                  <c:v>6.9347957468599564E-2</c:v>
                </c:pt>
                <c:pt idx="19">
                  <c:v>6.8336067025673408E-2</c:v>
                </c:pt>
                <c:pt idx="20">
                  <c:v>6.7347869984327957E-2</c:v>
                </c:pt>
                <c:pt idx="21">
                  <c:v>6.6385302422216519E-2</c:v>
                </c:pt>
                <c:pt idx="22">
                  <c:v>6.5449697517623306E-2</c:v>
                </c:pt>
                <c:pt idx="23">
                  <c:v>6.4541903817764368E-2</c:v>
                </c:pt>
                <c:pt idx="24">
                  <c:v>6.3662382161799425E-2</c:v>
                </c:pt>
                <c:pt idx="25">
                  <c:v>6.2811284976436843E-2</c:v>
                </c:pt>
                <c:pt idx="26">
                  <c:v>6.1988521048443879E-2</c:v>
                </c:pt>
                <c:pt idx="27">
                  <c:v>6.1193808352721479E-2</c:v>
                </c:pt>
                <c:pt idx="28">
                  <c:v>6.0426717069754332E-2</c:v>
                </c:pt>
                <c:pt idx="29">
                  <c:v>5.9686704553093328E-2</c:v>
                </c:pt>
                <c:pt idx="30">
                  <c:v>5.8973143696607666E-2</c:v>
                </c:pt>
                <c:pt idx="31">
                  <c:v>5.8285345893460905E-2</c:v>
                </c:pt>
                <c:pt idx="32">
                  <c:v>5.7622579565796972E-2</c:v>
                </c:pt>
                <c:pt idx="33">
                  <c:v>5.69840850686818E-2</c:v>
                </c:pt>
                <c:pt idx="34">
                  <c:v>5.6369086627576115E-2</c:v>
                </c:pt>
                <c:pt idx="35">
                  <c:v>5.5776801850141E-2</c:v>
                </c:pt>
                <c:pt idx="36">
                  <c:v>5.520644925597451E-2</c:v>
                </c:pt>
                <c:pt idx="37">
                  <c:v>5.4657254188169802E-2</c:v>
                </c:pt>
                <c:pt idx="38">
                  <c:v>5.4128453405218435E-2</c:v>
                </c:pt>
                <c:pt idx="39">
                  <c:v>5.3619298598207576E-2</c:v>
                </c:pt>
                <c:pt idx="40">
                  <c:v>5.3129059034304538E-2</c:v>
                </c:pt>
                <c:pt idx="41">
                  <c:v>5.2657023491482935E-2</c:v>
                </c:pt>
                <c:pt idx="42">
                  <c:v>5.2202501619857289E-2</c:v>
                </c:pt>
                <c:pt idx="43">
                  <c:v>5.1764824840703216E-2</c:v>
                </c:pt>
                <c:pt idx="44">
                  <c:v>5.1343346874297646E-2</c:v>
                </c:pt>
                <c:pt idx="45">
                  <c:v>5.0937443971302176E-2</c:v>
                </c:pt>
                <c:pt idx="46">
                  <c:v>5.0546514908944795E-2</c:v>
                </c:pt>
                <c:pt idx="47">
                  <c:v>5.0169980802155179E-2</c:v>
                </c:pt>
                <c:pt idx="48">
                  <c:v>4.9807284770679638E-2</c:v>
                </c:pt>
                <c:pt idx="49">
                  <c:v>4.9457891495694906E-2</c:v>
                </c:pt>
                <c:pt idx="50">
                  <c:v>4.9121286693240895E-2</c:v>
                </c:pt>
                <c:pt idx="51">
                  <c:v>4.8796976526706004E-2</c:v>
                </c:pt>
                <c:pt idx="52">
                  <c:v>4.8484486976390739E-2</c:v>
                </c:pt>
                <c:pt idx="53">
                  <c:v>4.8183363180727579E-2</c:v>
                </c:pt>
                <c:pt idx="54">
                  <c:v>4.7893168760879234E-2</c:v>
                </c:pt>
                <c:pt idx="55">
                  <c:v>4.7613485138102485E-2</c:v>
                </c:pt>
                <c:pt idx="56">
                  <c:v>4.7343910851332716E-2</c:v>
                </c:pt>
                <c:pt idx="57">
                  <c:v>4.708406088086492E-2</c:v>
                </c:pt>
                <c:pt idx="58">
                  <c:v>4.6833565982709491E-2</c:v>
                </c:pt>
                <c:pt idx="59">
                  <c:v>4.6592072037126897E-2</c:v>
                </c:pt>
                <c:pt idx="60">
                  <c:v>4.6359239413993558E-2</c:v>
                </c:pt>
                <c:pt idx="61">
                  <c:v>4.6134742356923164E-2</c:v>
                </c:pt>
                <c:pt idx="62">
                  <c:v>4.5918268387499683E-2</c:v>
                </c:pt>
                <c:pt idx="63">
                  <c:v>4.570951773051557E-2</c:v>
                </c:pt>
                <c:pt idx="64">
                  <c:v>4.5508202760720762E-2</c:v>
                </c:pt>
                <c:pt idx="65">
                  <c:v>4.5314047471292751E-2</c:v>
                </c:pt>
                <c:pt idx="66">
                  <c:v>4.5126786964000853E-2</c:v>
                </c:pt>
                <c:pt idx="67">
                  <c:v>4.4946166960841083E-2</c:v>
                </c:pt>
                <c:pt idx="68">
                  <c:v>4.4771943336775033E-2</c:v>
                </c:pt>
                <c:pt idx="69">
                  <c:v>4.4603881673093371E-2</c:v>
                </c:pt>
                <c:pt idx="70">
                  <c:v>4.4441756830836843E-2</c:v>
                </c:pt>
                <c:pt idx="71">
                  <c:v>4.4285352543650625E-2</c:v>
                </c:pt>
                <c:pt idx="72">
                  <c:v>4.4134461029396554E-2</c:v>
                </c:pt>
                <c:pt idx="73">
                  <c:v>4.398888261983025E-2</c:v>
                </c:pt>
                <c:pt idx="74">
                  <c:v>4.3848425407626124E-2</c:v>
                </c:pt>
                <c:pt idx="75">
                  <c:v>4.3712904910031325E-2</c:v>
                </c:pt>
                <c:pt idx="76">
                  <c:v>4.358214374843139E-2</c:v>
                </c:pt>
                <c:pt idx="77">
                  <c:v>4.3455971343118627E-2</c:v>
                </c:pt>
                <c:pt idx="78">
                  <c:v>4.333422362256667E-2</c:v>
                </c:pt>
                <c:pt idx="79">
                  <c:v>4.3216742746531311E-2</c:v>
                </c:pt>
                <c:pt idx="80">
                  <c:v>4.3103376842321461E-2</c:v>
                </c:pt>
                <c:pt idx="81">
                  <c:v>4.2993979753596312E-2</c:v>
                </c:pt>
                <c:pt idx="82">
                  <c:v>4.2888410801078969E-2</c:v>
                </c:pt>
                <c:pt idx="83">
                  <c:v>4.2786534554593914E-2</c:v>
                </c:pt>
                <c:pt idx="84">
                  <c:v>4.268822061585853E-2</c:v>
                </c:pt>
                <c:pt idx="85">
                  <c:v>4.2593343411492013E-2</c:v>
                </c:pt>
                <c:pt idx="86">
                  <c:v>4.2501781995718302E-2</c:v>
                </c:pt>
                <c:pt idx="87">
                  <c:v>4.2413419862272539E-2</c:v>
                </c:pt>
                <c:pt idx="88">
                  <c:v>4.2328144765039877E-2</c:v>
                </c:pt>
                <c:pt idx="89">
                  <c:v>4.2245848546980103E-2</c:v>
                </c:pt>
                <c:pt idx="90">
                  <c:v>4.2166426976911087E-2</c:v>
                </c:pt>
                <c:pt idx="91">
                  <c:v>4.2089779593751597E-2</c:v>
                </c:pt>
                <c:pt idx="92">
                  <c:v>4.2015809557836237E-2</c:v>
                </c:pt>
                <c:pt idx="93">
                  <c:v>4.1944423508945894E-2</c:v>
                </c:pt>
                <c:pt idx="94">
                  <c:v>4.1875531430702884E-2</c:v>
                </c:pt>
                <c:pt idx="95">
                  <c:v>4.1809046521014137E-2</c:v>
                </c:pt>
                <c:pt idx="96">
                  <c:v>4.1744885068245141E-2</c:v>
                </c:pt>
                <c:pt idx="97">
                  <c:v>4.1682966332844407E-2</c:v>
                </c:pt>
                <c:pt idx="98">
                  <c:v>4.162321243413114E-2</c:v>
                </c:pt>
                <c:pt idx="99">
                  <c:v>4.1565548241996764E-2</c:v>
                </c:pt>
                <c:pt idx="100">
                  <c:v>4.1509901273265148E-2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E32-4ACE-838A-4436C3FD7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838328"/>
        <c:axId val="448838008"/>
      </c:scatterChart>
      <c:scatterChart>
        <c:scatterStyle val="lineMarker"/>
        <c:varyColors val="0"/>
        <c:ser>
          <c:idx val="4"/>
          <c:order val="1"/>
          <c:tx>
            <c:v> s/C (R axis)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Pt>
            <c:idx val="33"/>
            <c:marker>
              <c:symbol val="none"/>
            </c:marker>
            <c:bubble3D val="0"/>
            <c:spPr>
              <a:ln w="2540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9C5E-49D2-A6D1-7929B767A507}"/>
              </c:ext>
            </c:extLst>
          </c:dPt>
          <c:xVal>
            <c:numRef>
              <c:f>Sheet1!$F$2:$F$102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Sheet1!$M$2:$M$102</c:f>
              <c:numCache>
                <c:formatCode>0.00%</c:formatCode>
                <c:ptCount val="101"/>
                <c:pt idx="0">
                  <c:v>0.2</c:v>
                </c:pt>
                <c:pt idx="1">
                  <c:v>0.19259259259259259</c:v>
                </c:pt>
                <c:pt idx="2">
                  <c:v>0.18530701754385961</c:v>
                </c:pt>
                <c:pt idx="3">
                  <c:v>0.17822105454217285</c:v>
                </c:pt>
                <c:pt idx="4">
                  <c:v>0.17138922731079476</c:v>
                </c:pt>
                <c:pt idx="5">
                  <c:v>0.16484727232482471</c:v>
                </c:pt>
                <c:pt idx="6">
                  <c:v>0.15861616631319345</c:v>
                </c:pt>
                <c:pt idx="7">
                  <c:v>0.15270558646216273</c:v>
                </c:pt>
                <c:pt idx="8">
                  <c:v>0.14711678030314868</c:v>
                </c:pt>
                <c:pt idx="9">
                  <c:v>0.14184488162795317</c:v>
                </c:pt>
                <c:pt idx="10">
                  <c:v>0.13688073791913022</c:v>
                </c:pt>
                <c:pt idx="11">
                  <c:v>0.13221232471133978</c:v>
                </c:pt>
                <c:pt idx="12">
                  <c:v>0.12782582104762943</c:v>
                </c:pt>
                <c:pt idx="13">
                  <c:v>0.12370641317909635</c:v>
                </c:pt>
                <c:pt idx="14">
                  <c:v>0.11983888427831456</c:v>
                </c:pt>
                <c:pt idx="15">
                  <c:v>0.11620803817816218</c:v>
                </c:pt>
                <c:pt idx="16">
                  <c:v>0.11279899605606196</c:v>
                </c:pt>
                <c:pt idx="17">
                  <c:v>0.1095973970279972</c:v>
                </c:pt>
                <c:pt idx="18">
                  <c:v>0.10658952692904362</c:v>
                </c:pt>
                <c:pt idx="19">
                  <c:v>0.10376239408899544</c:v>
                </c:pt>
                <c:pt idx="20">
                  <c:v>0.1011037665294069</c:v>
                </c:pt>
                <c:pt idx="21">
                  <c:v>9.8602181548964857E-2</c:v>
                </c:pt>
                <c:pt idx="22">
                  <c:v>9.6246935965015143E-2</c:v>
                </c:pt>
                <c:pt idx="23">
                  <c:v>9.4028063192852007E-2</c:v>
                </c:pt>
                <c:pt idx="24">
                  <c:v>9.1936301744373311E-2</c:v>
                </c:pt>
                <c:pt idx="25">
                  <c:v>8.9963058508800153E-2</c:v>
                </c:pt>
                <c:pt idx="26">
                  <c:v>8.8100369255200484E-2</c:v>
                </c:pt>
                <c:pt idx="27">
                  <c:v>8.6340858101722193E-2</c:v>
                </c:pt>
                <c:pt idx="28">
                  <c:v>8.4677697176394742E-2</c:v>
                </c:pt>
                <c:pt idx="29">
                  <c:v>8.3104567307552016E-2</c:v>
                </c:pt>
                <c:pt idx="30">
                  <c:v>8.1615620296236382E-2</c:v>
                </c:pt>
                <c:pt idx="31">
                  <c:v>8.0205443113667438E-2</c:v>
                </c:pt>
                <c:pt idx="32">
                  <c:v>7.8869024215102626E-2</c:v>
                </c:pt>
                <c:pt idx="33">
                  <c:v>7.7601722052775199E-2</c:v>
                </c:pt>
                <c:pt idx="34">
                  <c:v>7.6399235794126483E-2</c:v>
                </c:pt>
                <c:pt idx="35">
                  <c:v>7.5257578198966321E-2</c:v>
                </c:pt>
                <c:pt idx="36">
                  <c:v>7.4173050574237495E-2</c:v>
                </c:pt>
                <c:pt idx="37">
                  <c:v>7.314221970301249E-2</c:v>
                </c:pt>
                <c:pt idx="38">
                  <c:v>7.2161896631673272E-2</c:v>
                </c:pt>
                <c:pt idx="39">
                  <c:v>7.122911719326766E-2</c:v>
                </c:pt>
                <c:pt idx="40">
                  <c:v>7.0341124143821918E-2</c:v>
                </c:pt>
                <c:pt idx="41">
                  <c:v>6.9495350790453062E-2</c:v>
                </c:pt>
                <c:pt idx="42">
                  <c:v>6.8689405994382391E-2</c:v>
                </c:pt>
                <c:pt idx="43">
                  <c:v>6.7921060437609981E-2</c:v>
                </c:pt>
                <c:pt idx="44">
                  <c:v>6.7188234048491197E-2</c:v>
                </c:pt>
                <c:pt idx="45">
                  <c:v>6.6488984488346919E-2</c:v>
                </c:pt>
                <c:pt idx="46">
                  <c:v>6.5821496608243171E-2</c:v>
                </c:pt>
                <c:pt idx="47">
                  <c:v>6.5184072791992356E-2</c:v>
                </c:pt>
                <c:pt idx="48">
                  <c:v>6.4575124108117096E-2</c:v>
                </c:pt>
                <c:pt idx="49">
                  <c:v>6.3993162199893067E-2</c:v>
                </c:pt>
                <c:pt idx="50">
                  <c:v>6.3436791848594534E-2</c:v>
                </c:pt>
                <c:pt idx="51">
                  <c:v>6.2904704150678281E-2</c:v>
                </c:pt>
                <c:pt idx="52">
                  <c:v>6.2395670254850918E-2</c:v>
                </c:pt>
                <c:pt idx="53">
                  <c:v>6.1908535609772296E-2</c:v>
                </c:pt>
                <c:pt idx="54">
                  <c:v>6.1442214677568233E-2</c:v>
                </c:pt>
                <c:pt idx="55">
                  <c:v>6.0995686072375543E-2</c:v>
                </c:pt>
                <c:pt idx="56">
                  <c:v>6.0567988086842516E-2</c:v>
                </c:pt>
                <c:pt idx="57">
                  <c:v>6.0158214572882479E-2</c:v>
                </c:pt>
                <c:pt idx="58">
                  <c:v>5.9765511146048944E-2</c:v>
                </c:pt>
                <c:pt idx="59">
                  <c:v>5.9389071685693004E-2</c:v>
                </c:pt>
                <c:pt idx="60">
                  <c:v>5.902813510559872E-2</c:v>
                </c:pt>
                <c:pt idx="61">
                  <c:v>5.8681982372092677E-2</c:v>
                </c:pt>
                <c:pt idx="62">
                  <c:v>5.8349933748710281E-2</c:v>
                </c:pt>
                <c:pt idx="63">
                  <c:v>5.8031346248392131E-2</c:v>
                </c:pt>
                <c:pt idx="64">
                  <c:v>5.7725611275897711E-2</c:v>
                </c:pt>
                <c:pt idx="65">
                  <c:v>5.7432152444676997E-2</c:v>
                </c:pt>
                <c:pt idx="66">
                  <c:v>5.7150423553847203E-2</c:v>
                </c:pt>
                <c:pt idx="67">
                  <c:v>5.6879906712197593E-2</c:v>
                </c:pt>
                <c:pt idx="68">
                  <c:v>5.6620110597301189E-2</c:v>
                </c:pt>
                <c:pt idx="69">
                  <c:v>5.6370568838859776E-2</c:v>
                </c:pt>
                <c:pt idx="70">
                  <c:v>5.6130838516359159E-2</c:v>
                </c:pt>
                <c:pt idx="71">
                  <c:v>5.5900498761973616E-2</c:v>
                </c:pt>
                <c:pt idx="72">
                  <c:v>5.5679149460440794E-2</c:v>
                </c:pt>
                <c:pt idx="73">
                  <c:v>5.5466410038338583E-2</c:v>
                </c:pt>
                <c:pt idx="74">
                  <c:v>5.5261918335840696E-2</c:v>
                </c:pt>
                <c:pt idx="75">
                  <c:v>5.5065329554613948E-2</c:v>
                </c:pt>
                <c:pt idx="76">
                  <c:v>5.4876315276053307E-2</c:v>
                </c:pt>
                <c:pt idx="77">
                  <c:v>5.4694562544535689E-2</c:v>
                </c:pt>
                <c:pt idx="78">
                  <c:v>5.4519773010814891E-2</c:v>
                </c:pt>
                <c:pt idx="79">
                  <c:v>5.4351662131082126E-2</c:v>
                </c:pt>
                <c:pt idx="80">
                  <c:v>5.4189958417582618E-2</c:v>
                </c:pt>
                <c:pt idx="81">
                  <c:v>5.4034402737013112E-2</c:v>
                </c:pt>
                <c:pt idx="82">
                  <c:v>5.3884747653229467E-2</c:v>
                </c:pt>
                <c:pt idx="83">
                  <c:v>5.3740756811071703E-2</c:v>
                </c:pt>
                <c:pt idx="84">
                  <c:v>5.3602204358368225E-2</c:v>
                </c:pt>
                <c:pt idx="85">
                  <c:v>5.3468874403412477E-2</c:v>
                </c:pt>
                <c:pt idx="86">
                  <c:v>5.3340560505418272E-2</c:v>
                </c:pt>
                <c:pt idx="87">
                  <c:v>5.3217065195653813E-2</c:v>
                </c:pt>
                <c:pt idx="88">
                  <c:v>5.3098199527132531E-2</c:v>
                </c:pt>
                <c:pt idx="89">
                  <c:v>5.2983782650901735E-2</c:v>
                </c:pt>
                <c:pt idx="90">
                  <c:v>5.2873641417119456E-2</c:v>
                </c:pt>
                <c:pt idx="91">
                  <c:v>5.2767609999246894E-2</c:v>
                </c:pt>
                <c:pt idx="92">
                  <c:v>5.2665529539809533E-2</c:v>
                </c:pt>
                <c:pt idx="93">
                  <c:v>5.2567247816295515E-2</c:v>
                </c:pt>
                <c:pt idx="94">
                  <c:v>5.2472618925865945E-2</c:v>
                </c:pt>
                <c:pt idx="95">
                  <c:v>5.2381502987649313E-2</c:v>
                </c:pt>
                <c:pt idx="96">
                  <c:v>5.2293765861481996E-2</c:v>
                </c:pt>
                <c:pt idx="97">
                  <c:v>5.2209278882039155E-2</c:v>
                </c:pt>
                <c:pt idx="98">
                  <c:v>5.2127918607376783E-2</c:v>
                </c:pt>
                <c:pt idx="99">
                  <c:v>5.2049566580975301E-2</c:v>
                </c:pt>
                <c:pt idx="100">
                  <c:v>5.1974109106440076E-2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5E-49D2-A6D1-7929B767A507}"/>
            </c:ext>
          </c:extLst>
        </c:ser>
        <c:ser>
          <c:idx val="5"/>
          <c:order val="2"/>
          <c:tx>
            <c:v> v/C (R axis)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Sheet1!$F$2:$F$102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Sheet1!$N$2:$N$102</c:f>
              <c:numCache>
                <c:formatCode>0.00%</c:formatCode>
                <c:ptCount val="101"/>
                <c:pt idx="0">
                  <c:v>0.4</c:v>
                </c:pt>
                <c:pt idx="1">
                  <c:v>0.38518518518518519</c:v>
                </c:pt>
                <c:pt idx="2">
                  <c:v>0.37061403508771923</c:v>
                </c:pt>
                <c:pt idx="3">
                  <c:v>0.3564421090843457</c:v>
                </c:pt>
                <c:pt idx="4">
                  <c:v>0.34277845462158951</c:v>
                </c:pt>
                <c:pt idx="5">
                  <c:v>0.32969454464964942</c:v>
                </c:pt>
                <c:pt idx="6">
                  <c:v>0.31723233262638689</c:v>
                </c:pt>
                <c:pt idx="7">
                  <c:v>0.30541117292432546</c:v>
                </c:pt>
                <c:pt idx="8">
                  <c:v>0.29423356060629735</c:v>
                </c:pt>
                <c:pt idx="9">
                  <c:v>0.28368976325590634</c:v>
                </c:pt>
                <c:pt idx="10">
                  <c:v>0.27376147583826044</c:v>
                </c:pt>
                <c:pt idx="11">
                  <c:v>0.26442464942267957</c:v>
                </c:pt>
                <c:pt idx="12">
                  <c:v>0.25565164209525887</c:v>
                </c:pt>
                <c:pt idx="13">
                  <c:v>0.2474128263581927</c:v>
                </c:pt>
                <c:pt idx="14">
                  <c:v>0.23967776855662912</c:v>
                </c:pt>
                <c:pt idx="15">
                  <c:v>0.23241607635632436</c:v>
                </c:pt>
                <c:pt idx="16">
                  <c:v>0.22559799211212392</c:v>
                </c:pt>
                <c:pt idx="17">
                  <c:v>0.2191947940559944</c:v>
                </c:pt>
                <c:pt idx="18">
                  <c:v>0.21317905385808725</c:v>
                </c:pt>
                <c:pt idx="19">
                  <c:v>0.20752478817799089</c:v>
                </c:pt>
                <c:pt idx="20">
                  <c:v>0.20220753305881381</c:v>
                </c:pt>
                <c:pt idx="21">
                  <c:v>0.19720436309792971</c:v>
                </c:pt>
                <c:pt idx="22">
                  <c:v>0.19249387193003029</c:v>
                </c:pt>
                <c:pt idx="23">
                  <c:v>0.18805612638570401</c:v>
                </c:pt>
                <c:pt idx="24">
                  <c:v>0.18387260348874662</c:v>
                </c:pt>
                <c:pt idx="25">
                  <c:v>0.17992611701760031</c:v>
                </c:pt>
                <c:pt idx="26">
                  <c:v>0.17620073851040097</c:v>
                </c:pt>
                <c:pt idx="27">
                  <c:v>0.17268171620344439</c:v>
                </c:pt>
                <c:pt idx="28">
                  <c:v>0.16935539435278948</c:v>
                </c:pt>
                <c:pt idx="29">
                  <c:v>0.16620913461510403</c:v>
                </c:pt>
                <c:pt idx="30">
                  <c:v>0.16323124059247276</c:v>
                </c:pt>
                <c:pt idx="31">
                  <c:v>0.16041088622733488</c:v>
                </c:pt>
                <c:pt idx="32">
                  <c:v>0.15773804843020525</c:v>
                </c:pt>
                <c:pt idx="33">
                  <c:v>0.1552034441055504</c:v>
                </c:pt>
                <c:pt idx="34">
                  <c:v>0.15279847158825297</c:v>
                </c:pt>
                <c:pt idx="35">
                  <c:v>0.15051515639793264</c:v>
                </c:pt>
                <c:pt idx="36">
                  <c:v>0.14834610114847499</c:v>
                </c:pt>
                <c:pt idx="37">
                  <c:v>0.14628443940602498</c:v>
                </c:pt>
                <c:pt idx="38">
                  <c:v>0.14432379326334654</c:v>
                </c:pt>
                <c:pt idx="39">
                  <c:v>0.14245823438653532</c:v>
                </c:pt>
                <c:pt idx="40">
                  <c:v>0.14068224828764384</c:v>
                </c:pt>
                <c:pt idx="41">
                  <c:v>0.13899070158090612</c:v>
                </c:pt>
                <c:pt idx="42">
                  <c:v>0.13737881198876478</c:v>
                </c:pt>
                <c:pt idx="43">
                  <c:v>0.13584212087521996</c:v>
                </c:pt>
                <c:pt idx="44">
                  <c:v>0.13437646809698239</c:v>
                </c:pt>
                <c:pt idx="45">
                  <c:v>0.13297796897669384</c:v>
                </c:pt>
                <c:pt idx="46">
                  <c:v>0.13164299321648634</c:v>
                </c:pt>
                <c:pt idx="47">
                  <c:v>0.13036814558398471</c:v>
                </c:pt>
                <c:pt idx="48">
                  <c:v>0.12915024821623419</c:v>
                </c:pt>
                <c:pt idx="49">
                  <c:v>0.12798632439978613</c:v>
                </c:pt>
                <c:pt idx="50">
                  <c:v>0.12687358369718907</c:v>
                </c:pt>
                <c:pt idx="51">
                  <c:v>0.12580940830135656</c:v>
                </c:pt>
                <c:pt idx="52">
                  <c:v>0.12479134050970184</c:v>
                </c:pt>
                <c:pt idx="53">
                  <c:v>0.12381707121954459</c:v>
                </c:pt>
                <c:pt idx="54">
                  <c:v>0.12288442935513647</c:v>
                </c:pt>
                <c:pt idx="55">
                  <c:v>0.12199137214475109</c:v>
                </c:pt>
                <c:pt idx="56">
                  <c:v>0.12113597617368503</c:v>
                </c:pt>
                <c:pt idx="57">
                  <c:v>0.12031642914576496</c:v>
                </c:pt>
                <c:pt idx="58">
                  <c:v>0.11953102229209789</c:v>
                </c:pt>
                <c:pt idx="59">
                  <c:v>0.11877814337138601</c:v>
                </c:pt>
                <c:pt idx="60">
                  <c:v>0.11805627021119744</c:v>
                </c:pt>
                <c:pt idx="61">
                  <c:v>0.11736396474418535</c:v>
                </c:pt>
                <c:pt idx="62">
                  <c:v>0.11669986749742056</c:v>
                </c:pt>
                <c:pt idx="63">
                  <c:v>0.11606269249678426</c:v>
                </c:pt>
                <c:pt idx="64">
                  <c:v>0.11545122255179542</c:v>
                </c:pt>
                <c:pt idx="65">
                  <c:v>0.11486430488935399</c:v>
                </c:pt>
                <c:pt idx="66">
                  <c:v>0.11430084710769441</c:v>
                </c:pt>
                <c:pt idx="67">
                  <c:v>0.11375981342439519</c:v>
                </c:pt>
                <c:pt idx="68">
                  <c:v>0.11324022119460238</c:v>
                </c:pt>
                <c:pt idx="69">
                  <c:v>0.11274113767771955</c:v>
                </c:pt>
                <c:pt idx="70">
                  <c:v>0.11226167703271832</c:v>
                </c:pt>
                <c:pt idx="71">
                  <c:v>0.11180099752394723</c:v>
                </c:pt>
                <c:pt idx="72">
                  <c:v>0.11135829892088159</c:v>
                </c:pt>
                <c:pt idx="73">
                  <c:v>0.11093282007667717</c:v>
                </c:pt>
                <c:pt idx="74">
                  <c:v>0.11052383667168139</c:v>
                </c:pt>
                <c:pt idx="75">
                  <c:v>0.1101306591092279</c:v>
                </c:pt>
                <c:pt idx="76">
                  <c:v>0.10975263055210661</c:v>
                </c:pt>
                <c:pt idx="77">
                  <c:v>0.10938912508907138</c:v>
                </c:pt>
                <c:pt idx="78">
                  <c:v>0.10903954602162978</c:v>
                </c:pt>
                <c:pt idx="79">
                  <c:v>0.10870332426216425</c:v>
                </c:pt>
                <c:pt idx="80">
                  <c:v>0.10837991683516524</c:v>
                </c:pt>
                <c:pt idx="81">
                  <c:v>0.10806880547402622</c:v>
                </c:pt>
                <c:pt idx="82">
                  <c:v>0.10776949530645893</c:v>
                </c:pt>
                <c:pt idx="83">
                  <c:v>0.10748151362214341</c:v>
                </c:pt>
                <c:pt idx="84">
                  <c:v>0.10720440871673645</c:v>
                </c:pt>
                <c:pt idx="85">
                  <c:v>0.10693774880682495</c:v>
                </c:pt>
                <c:pt idx="86">
                  <c:v>0.10668112101083654</c:v>
                </c:pt>
                <c:pt idx="87">
                  <c:v>0.10643413039130763</c:v>
                </c:pt>
                <c:pt idx="88">
                  <c:v>0.10619639905426506</c:v>
                </c:pt>
                <c:pt idx="89">
                  <c:v>0.10596756530180347</c:v>
                </c:pt>
                <c:pt idx="90">
                  <c:v>0.10574728283423891</c:v>
                </c:pt>
                <c:pt idx="91">
                  <c:v>0.10553521999849379</c:v>
                </c:pt>
                <c:pt idx="92">
                  <c:v>0.10533105907961907</c:v>
                </c:pt>
                <c:pt idx="93">
                  <c:v>0.10513449563259103</c:v>
                </c:pt>
                <c:pt idx="94">
                  <c:v>0.10494523785173189</c:v>
                </c:pt>
                <c:pt idx="95">
                  <c:v>0.10476300597529863</c:v>
                </c:pt>
                <c:pt idx="96">
                  <c:v>0.10458753172296399</c:v>
                </c:pt>
                <c:pt idx="97">
                  <c:v>0.10441855776407831</c:v>
                </c:pt>
                <c:pt idx="98">
                  <c:v>0.10425583721475357</c:v>
                </c:pt>
                <c:pt idx="99">
                  <c:v>0.1040991331619506</c:v>
                </c:pt>
                <c:pt idx="100">
                  <c:v>0.10394821821288015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5E-49D2-A6D1-7929B767A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2108607"/>
        <c:axId val="1252104863"/>
      </c:scatterChart>
      <c:valAx>
        <c:axId val="44883832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en-US"/>
                  <a:t>period</a:t>
                </a:r>
              </a:p>
            </c:rich>
          </c:tx>
          <c:layout>
            <c:manualLayout>
              <c:xMode val="edge"/>
              <c:yMode val="edge"/>
              <c:x val="0.42889003822411925"/>
              <c:y val="0.809001439336212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alpha val="96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448838008"/>
        <c:crosses val="autoZero"/>
        <c:crossBetween val="midCat"/>
      </c:valAx>
      <c:valAx>
        <c:axId val="44883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448838328"/>
        <c:crosses val="autoZero"/>
        <c:crossBetween val="midCat"/>
      </c:valAx>
      <c:valAx>
        <c:axId val="1252104863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1252108607"/>
        <c:crosses val="max"/>
        <c:crossBetween val="midCat"/>
      </c:valAx>
      <c:valAx>
        <c:axId val="12521086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2104863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7.487751531058618E-3"/>
          <c:y val="0.91811351706036748"/>
          <c:w val="0.99251232389327881"/>
          <c:h val="7.0060546408971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tx1"/>
      </a:solidFill>
      <a:round/>
    </a:ln>
    <a:effectLst/>
  </c:spPr>
  <c:txPr>
    <a:bodyPr/>
    <a:lstStyle/>
    <a:p>
      <a:pPr>
        <a:defRPr b="0">
          <a:solidFill>
            <a:schemeClr val="tx1">
              <a:lumMod val="95000"/>
              <a:lumOff val="5000"/>
            </a:schemeClr>
          </a:solidFill>
          <a:latin typeface="Palatino Linotype" panose="0204050205050503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123824</xdr:colOff>
      <xdr:row>4</xdr:row>
      <xdr:rowOff>133350</xdr:rowOff>
    </xdr:from>
    <xdr:to>
      <xdr:col>21</xdr:col>
      <xdr:colOff>533400</xdr:colOff>
      <xdr:row>17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9B3118-499E-99B7-3DB9-516AE280AD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88889-14A5-485A-BAEC-8B2AC382FA0B}">
  <dimension ref="A1:S102"/>
  <sheetViews>
    <sheetView tabSelected="1" zoomScaleNormal="100" workbookViewId="0">
      <selection activeCell="T1" sqref="T1"/>
    </sheetView>
  </sheetViews>
  <sheetFormatPr defaultRowHeight="16.5" x14ac:dyDescent="0.3"/>
  <cols>
    <col min="1" max="1" width="5" style="1" customWidth="1"/>
    <col min="2" max="2" width="13.42578125" style="1" customWidth="1"/>
    <col min="3" max="3" width="9.85546875" style="1" customWidth="1"/>
    <col min="4" max="4" width="7.7109375" style="1" customWidth="1"/>
    <col min="5" max="5" width="1.5703125" style="5" customWidth="1"/>
    <col min="6" max="6" width="8.7109375" style="3" customWidth="1"/>
    <col min="7" max="14" width="7.7109375" style="3" customWidth="1"/>
    <col min="15" max="15" width="1.5703125" style="5" customWidth="1"/>
    <col min="16" max="16" width="9.140625" style="1"/>
    <col min="17" max="19" width="10.140625" style="1" customWidth="1"/>
    <col min="20" max="16384" width="9.140625" style="1"/>
  </cols>
  <sheetData>
    <row r="1" spans="1:19" ht="33" customHeight="1" thickBot="1" x14ac:dyDescent="0.4">
      <c r="A1" s="15" t="s">
        <v>3</v>
      </c>
      <c r="E1" s="4"/>
      <c r="F1" s="48" t="s">
        <v>28</v>
      </c>
      <c r="G1" s="9" t="s">
        <v>0</v>
      </c>
      <c r="H1" s="9" t="s">
        <v>4</v>
      </c>
      <c r="I1" s="10" t="s">
        <v>2</v>
      </c>
      <c r="J1" s="10" t="s">
        <v>6</v>
      </c>
      <c r="K1" s="10" t="s">
        <v>8</v>
      </c>
      <c r="L1" s="10" t="s">
        <v>11</v>
      </c>
      <c r="M1" s="10" t="s">
        <v>25</v>
      </c>
      <c r="N1" s="10" t="s">
        <v>9</v>
      </c>
      <c r="O1" s="4"/>
    </row>
    <row r="2" spans="1:19" ht="18" customHeight="1" x14ac:dyDescent="0.35">
      <c r="A2" s="11" t="s">
        <v>8</v>
      </c>
      <c r="B2" s="1" t="s">
        <v>27</v>
      </c>
      <c r="D2" s="2"/>
      <c r="F2" s="6">
        <v>0</v>
      </c>
      <c r="G2" s="33">
        <f>C14</f>
        <v>300</v>
      </c>
      <c r="H2" s="33">
        <f>C17</f>
        <v>200</v>
      </c>
      <c r="I2" s="34">
        <f>SUM(G2:H2)</f>
        <v>500</v>
      </c>
      <c r="J2" s="34">
        <f>C16</f>
        <v>100</v>
      </c>
      <c r="K2" s="16">
        <f>(I3-I2)/J2</f>
        <v>0.4</v>
      </c>
      <c r="L2" s="8"/>
      <c r="M2" s="7">
        <f>J2/I2</f>
        <v>0.2</v>
      </c>
      <c r="N2" s="7">
        <f>H2/I2</f>
        <v>0.4</v>
      </c>
      <c r="Q2" s="37" t="s">
        <v>24</v>
      </c>
      <c r="R2" s="38"/>
      <c r="S2" s="39"/>
    </row>
    <row r="3" spans="1:19" ht="18" customHeight="1" x14ac:dyDescent="0.4">
      <c r="A3" s="11" t="s">
        <v>2</v>
      </c>
      <c r="B3" s="1" t="s">
        <v>10</v>
      </c>
      <c r="F3" s="6">
        <f>F2+1</f>
        <v>1</v>
      </c>
      <c r="G3" s="33">
        <f>I3-H3</f>
        <v>332</v>
      </c>
      <c r="H3" s="33">
        <f>H2*(1+C$15)</f>
        <v>208</v>
      </c>
      <c r="I3" s="34">
        <f>I2+(C$13-(C$13-C$12)*0.95^F2)*J2</f>
        <v>540</v>
      </c>
      <c r="J3" s="33">
        <f>J2*(1+C$15)</f>
        <v>104</v>
      </c>
      <c r="K3" s="16">
        <f t="shared" ref="K3:K66" si="0">(I4-I3)/J3</f>
        <v>0.4200000000000006</v>
      </c>
      <c r="L3" s="7">
        <f>I3/I2-1</f>
        <v>8.0000000000000071E-2</v>
      </c>
      <c r="M3" s="7">
        <f>J3/I3</f>
        <v>0.19259259259259259</v>
      </c>
      <c r="N3" s="7">
        <f>H3/I3</f>
        <v>0.38518518518518519</v>
      </c>
      <c r="Q3" s="27" t="s">
        <v>11</v>
      </c>
      <c r="R3" s="28" t="s">
        <v>25</v>
      </c>
      <c r="S3" s="29" t="s">
        <v>9</v>
      </c>
    </row>
    <row r="4" spans="1:19" ht="18" customHeight="1" thickBot="1" x14ac:dyDescent="0.4">
      <c r="A4" s="11" t="s">
        <v>0</v>
      </c>
      <c r="B4" s="1" t="s">
        <v>1</v>
      </c>
      <c r="F4" s="6">
        <f t="shared" ref="F4:F57" si="1">F3+1</f>
        <v>2</v>
      </c>
      <c r="G4" s="33">
        <f t="shared" ref="G4:G67" si="2">I4-H4</f>
        <v>367.36000000000007</v>
      </c>
      <c r="H4" s="33">
        <f>H3*(1+C$15)</f>
        <v>216.32</v>
      </c>
      <c r="I4" s="34">
        <f>I3+(C$13-(C$13-C$12)*0.95^F3)*J3</f>
        <v>583.68000000000006</v>
      </c>
      <c r="J4" s="33">
        <f>J3*(1+C$15)</f>
        <v>108.16</v>
      </c>
      <c r="K4" s="16">
        <f t="shared" si="0"/>
        <v>0.43900000000000045</v>
      </c>
      <c r="L4" s="7">
        <f t="shared" ref="L4:L67" si="3">I4/I3-1</f>
        <v>8.088888888888901E-2</v>
      </c>
      <c r="M4" s="7">
        <f t="shared" ref="M4:M57" si="4">J4/I4</f>
        <v>0.18530701754385961</v>
      </c>
      <c r="N4" s="7">
        <f t="shared" ref="N4:N57" si="5">H4/I4</f>
        <v>0.37061403508771923</v>
      </c>
      <c r="Q4" s="30">
        <f>C15</f>
        <v>0.04</v>
      </c>
      <c r="R4" s="31">
        <f>C15/C13</f>
        <v>4.9999999999999996E-2</v>
      </c>
      <c r="S4" s="32">
        <f>R4/(C16/C17)</f>
        <v>9.9999999999999992E-2</v>
      </c>
    </row>
    <row r="5" spans="1:19" ht="18" customHeight="1" x14ac:dyDescent="0.35">
      <c r="A5" s="11" t="s">
        <v>13</v>
      </c>
      <c r="B5" s="1" t="s">
        <v>14</v>
      </c>
      <c r="F5" s="6">
        <f>F4+1</f>
        <v>3</v>
      </c>
      <c r="G5" s="33">
        <f t="shared" si="2"/>
        <v>406.1894400000001</v>
      </c>
      <c r="H5" s="33">
        <f>H4*(1+C$15)</f>
        <v>224.97280000000001</v>
      </c>
      <c r="I5" s="34">
        <f>I4+(C$13-(C$13-C$12)*0.95^F4)*J4</f>
        <v>631.16224000000011</v>
      </c>
      <c r="J5" s="33">
        <f>J4*(1+C$15)</f>
        <v>112.4864</v>
      </c>
      <c r="K5" s="16">
        <f t="shared" si="0"/>
        <v>0.45705000000000018</v>
      </c>
      <c r="L5" s="7">
        <f t="shared" si="3"/>
        <v>8.1349780701754471E-2</v>
      </c>
      <c r="M5" s="7">
        <f t="shared" si="4"/>
        <v>0.17822105454217285</v>
      </c>
      <c r="N5" s="7">
        <f t="shared" si="5"/>
        <v>0.3564421090843457</v>
      </c>
    </row>
    <row r="6" spans="1:19" ht="18" customHeight="1" x14ac:dyDescent="0.35">
      <c r="A6" s="11" t="s">
        <v>12</v>
      </c>
      <c r="B6" s="1" t="s">
        <v>26</v>
      </c>
      <c r="F6" s="6">
        <f>F5+1</f>
        <v>4</v>
      </c>
      <c r="G6" s="33">
        <f t="shared" si="2"/>
        <v>448.6024371200001</v>
      </c>
      <c r="H6" s="33">
        <f>H5*(1+C$15)</f>
        <v>233.97171200000003</v>
      </c>
      <c r="I6" s="34">
        <f>I5+(C$13-(C$13-C$12)*0.95^F5)*J5</f>
        <v>682.57414912000013</v>
      </c>
      <c r="J6" s="33">
        <f>J5*(1+C$15)</f>
        <v>116.98585600000001</v>
      </c>
      <c r="K6" s="16">
        <f t="shared" si="0"/>
        <v>0.47419749999999983</v>
      </c>
      <c r="L6" s="7">
        <f t="shared" si="3"/>
        <v>8.1455932978500067E-2</v>
      </c>
      <c r="M6" s="7">
        <f>J6/I6</f>
        <v>0.17138922731079476</v>
      </c>
      <c r="N6" s="7">
        <f>H6/I6</f>
        <v>0.34277845462158951</v>
      </c>
    </row>
    <row r="7" spans="1:19" ht="18" customHeight="1" x14ac:dyDescent="0.35">
      <c r="A7" s="11" t="s">
        <v>6</v>
      </c>
      <c r="B7" s="1" t="s">
        <v>7</v>
      </c>
      <c r="F7" s="6">
        <f t="shared" si="1"/>
        <v>5</v>
      </c>
      <c r="G7" s="33">
        <f t="shared" si="2"/>
        <v>494.71796909056008</v>
      </c>
      <c r="H7" s="33">
        <f>H6*(1+C$15)</f>
        <v>243.33058048000004</v>
      </c>
      <c r="I7" s="34">
        <f>I6+(C$13-(C$13-C$12)*0.95^F6)*J6</f>
        <v>738.04854957056011</v>
      </c>
      <c r="J7" s="33">
        <f>J6*(1+C$15)</f>
        <v>121.66529024000002</v>
      </c>
      <c r="K7" s="16">
        <f t="shared" si="0"/>
        <v>0.49048762499999987</v>
      </c>
      <c r="L7" s="7">
        <f t="shared" si="3"/>
        <v>8.1272343117710477E-2</v>
      </c>
      <c r="M7" s="7">
        <f t="shared" si="4"/>
        <v>0.16484727232482471</v>
      </c>
      <c r="N7" s="7">
        <f t="shared" si="5"/>
        <v>0.32969454464964942</v>
      </c>
    </row>
    <row r="8" spans="1:19" ht="18" customHeight="1" x14ac:dyDescent="0.35">
      <c r="A8" s="11" t="s">
        <v>4</v>
      </c>
      <c r="B8" s="1" t="s">
        <v>5</v>
      </c>
      <c r="F8" s="6">
        <f t="shared" si="1"/>
        <v>6</v>
      </c>
      <c r="G8" s="33">
        <f t="shared" si="2"/>
        <v>544.6600651261133</v>
      </c>
      <c r="H8" s="33">
        <f>H7*(1+C$15)</f>
        <v>253.06380369920004</v>
      </c>
      <c r="I8" s="34">
        <f>I7+(C$13-(C$13-C$12)*0.95^F7)*J7</f>
        <v>797.72386882531339</v>
      </c>
      <c r="J8" s="33">
        <f>J7*(1+C$15)</f>
        <v>126.53190184960002</v>
      </c>
      <c r="K8" s="16">
        <f t="shared" si="0"/>
        <v>0.50596324375000012</v>
      </c>
      <c r="L8" s="7">
        <f t="shared" si="3"/>
        <v>8.0855547090331381E-2</v>
      </c>
      <c r="M8" s="7">
        <f t="shared" si="4"/>
        <v>0.15861616631319345</v>
      </c>
      <c r="N8" s="7">
        <f t="shared" si="5"/>
        <v>0.31723233262638689</v>
      </c>
    </row>
    <row r="9" spans="1:19" ht="18" customHeight="1" thickBot="1" x14ac:dyDescent="0.4">
      <c r="A9" s="12"/>
      <c r="F9" s="6">
        <f t="shared" si="1"/>
        <v>7</v>
      </c>
      <c r="G9" s="33">
        <f t="shared" si="2"/>
        <v>598.55800447582556</v>
      </c>
      <c r="H9" s="33">
        <f>H8*(1+C$15)</f>
        <v>263.18635584716804</v>
      </c>
      <c r="I9" s="34">
        <f>I8+(C$13-(C$13-C$12)*0.95^F8)*J8</f>
        <v>861.74436032299366</v>
      </c>
      <c r="J9" s="33">
        <f>J8*(1+C$15)</f>
        <v>131.59317792358402</v>
      </c>
      <c r="K9" s="16">
        <f t="shared" si="0"/>
        <v>0.52066508156249958</v>
      </c>
      <c r="L9" s="7">
        <f t="shared" si="3"/>
        <v>8.0253950019012921E-2</v>
      </c>
      <c r="M9" s="7">
        <f t="shared" si="4"/>
        <v>0.15270558646216273</v>
      </c>
      <c r="N9" s="7">
        <f t="shared" si="5"/>
        <v>0.30541117292432546</v>
      </c>
    </row>
    <row r="10" spans="1:19" ht="18" customHeight="1" thickBot="1" x14ac:dyDescent="0.4">
      <c r="A10" s="13" t="s">
        <v>21</v>
      </c>
      <c r="B10" s="23"/>
      <c r="C10" s="42" t="s">
        <v>22</v>
      </c>
      <c r="D10" s="15" t="s">
        <v>23</v>
      </c>
      <c r="F10" s="6">
        <f t="shared" si="1"/>
        <v>8</v>
      </c>
      <c r="G10" s="33">
        <f t="shared" si="2"/>
        <v>656.54652295859023</v>
      </c>
      <c r="H10" s="33">
        <f>H9*(1+C$15)</f>
        <v>273.71381008105476</v>
      </c>
      <c r="I10" s="34">
        <f>I9+(C$13-(C$13-C$12)*0.95^F9)*J9</f>
        <v>930.26033303964505</v>
      </c>
      <c r="J10" s="33">
        <f>J9*(1+C$15)</f>
        <v>136.85690504052738</v>
      </c>
      <c r="K10" s="16">
        <f t="shared" si="0"/>
        <v>0.53463182748437554</v>
      </c>
      <c r="L10" s="7">
        <f t="shared" si="3"/>
        <v>7.9508466630371366E-2</v>
      </c>
      <c r="M10" s="7">
        <f t="shared" si="4"/>
        <v>0.14711678030314868</v>
      </c>
      <c r="N10" s="7">
        <f t="shared" si="5"/>
        <v>0.29423356060629735</v>
      </c>
    </row>
    <row r="11" spans="1:19" ht="18" customHeight="1" thickBot="1" x14ac:dyDescent="0.4">
      <c r="A11" s="13"/>
      <c r="B11" s="26"/>
      <c r="C11" s="25"/>
      <c r="D11" s="24"/>
      <c r="F11" s="6">
        <f t="shared" si="1"/>
        <v>9</v>
      </c>
      <c r="G11" s="33">
        <f t="shared" si="2"/>
        <v>718.76602780102087</v>
      </c>
      <c r="H11" s="33">
        <f>H10*(1+C$15)</f>
        <v>284.66236248429698</v>
      </c>
      <c r="I11" s="34">
        <f>I10+(C$13-(C$13-C$12)*0.95^F10)*J10</f>
        <v>1003.4283902853178</v>
      </c>
      <c r="J11" s="33">
        <f>J10*(1+C$15)</f>
        <v>142.33118124214849</v>
      </c>
      <c r="K11" s="16">
        <f t="shared" si="0"/>
        <v>0.5479002361101557</v>
      </c>
      <c r="L11" s="7">
        <f t="shared" si="3"/>
        <v>7.8653313107089673E-2</v>
      </c>
      <c r="M11" s="7">
        <f t="shared" si="4"/>
        <v>0.14184488162795317</v>
      </c>
      <c r="N11" s="7">
        <f t="shared" si="5"/>
        <v>0.28368976325590634</v>
      </c>
    </row>
    <row r="12" spans="1:19" ht="18" customHeight="1" thickBot="1" x14ac:dyDescent="0.4">
      <c r="A12" s="40" t="s">
        <v>16</v>
      </c>
      <c r="B12" s="41"/>
      <c r="C12" s="43">
        <f>40%</f>
        <v>0.4</v>
      </c>
      <c r="D12" s="21"/>
      <c r="E12" s="18"/>
      <c r="F12" s="6">
        <f t="shared" ref="F12:F19" si="6">F11+1</f>
        <v>10</v>
      </c>
      <c r="G12" s="33">
        <f t="shared" si="2"/>
        <v>785.36282111005949</v>
      </c>
      <c r="H12" s="33">
        <f>H11*(1+C$15)</f>
        <v>296.04885698366888</v>
      </c>
      <c r="I12" s="34">
        <f>I11+(C$13-(C$13-C$12)*0.95^F11)*J11</f>
        <v>1081.4116780937284</v>
      </c>
      <c r="J12" s="33">
        <f>J11*(1+C$15)</f>
        <v>148.02442849183444</v>
      </c>
      <c r="K12" s="16">
        <f t="shared" si="0"/>
        <v>0.56050522430464844</v>
      </c>
      <c r="L12" s="7">
        <f t="shared" si="3"/>
        <v>7.7716844134972707E-2</v>
      </c>
      <c r="M12" s="7">
        <f t="shared" si="4"/>
        <v>0.13688073791913022</v>
      </c>
      <c r="N12" s="7">
        <f t="shared" si="5"/>
        <v>0.27376147583826044</v>
      </c>
    </row>
    <row r="13" spans="1:19" ht="18" customHeight="1" thickBot="1" x14ac:dyDescent="0.4">
      <c r="A13" s="20" t="s">
        <v>15</v>
      </c>
      <c r="B13" s="19"/>
      <c r="C13" s="44">
        <v>0.8</v>
      </c>
      <c r="D13" s="21"/>
      <c r="F13" s="6">
        <f t="shared" si="6"/>
        <v>11</v>
      </c>
      <c r="G13" s="33">
        <f t="shared" si="2"/>
        <v>856.4893323250958</v>
      </c>
      <c r="H13" s="33">
        <f>H12*(1+C$15)</f>
        <v>307.89081126301568</v>
      </c>
      <c r="I13" s="34">
        <f>I12+(C$13-(C$13-C$12)*0.95^F12)*J12</f>
        <v>1164.3801435881114</v>
      </c>
      <c r="J13" s="33">
        <f>J12*(1+C$15)</f>
        <v>153.94540563150784</v>
      </c>
      <c r="K13" s="16">
        <f t="shared" si="0"/>
        <v>0.57247996308941584</v>
      </c>
      <c r="L13" s="7">
        <f t="shared" si="3"/>
        <v>7.6722368710347766E-2</v>
      </c>
      <c r="M13" s="7">
        <f t="shared" si="4"/>
        <v>0.13221232471133978</v>
      </c>
      <c r="N13" s="7">
        <f t="shared" si="5"/>
        <v>0.26442464942267957</v>
      </c>
    </row>
    <row r="14" spans="1:19" ht="18" customHeight="1" thickBot="1" x14ac:dyDescent="0.4">
      <c r="A14" s="35" t="s">
        <v>17</v>
      </c>
      <c r="B14" s="36"/>
      <c r="C14" s="45">
        <v>300</v>
      </c>
      <c r="D14" s="21"/>
      <c r="F14" s="6">
        <f t="shared" si="6"/>
        <v>12</v>
      </c>
      <c r="G14" s="33">
        <f t="shared" si="2"/>
        <v>932.30436000828581</v>
      </c>
      <c r="H14" s="33">
        <f>H13*(1+C$15)</f>
        <v>320.20644371353632</v>
      </c>
      <c r="I14" s="34">
        <f>I13+(C$13-(C$13-C$12)*0.95^F13)*J13</f>
        <v>1252.5108037218222</v>
      </c>
      <c r="J14" s="33">
        <f>J13*(1+C$15)</f>
        <v>160.10322185676816</v>
      </c>
      <c r="K14" s="16">
        <f t="shared" si="0"/>
        <v>0.58385596493494585</v>
      </c>
      <c r="L14" s="7">
        <f t="shared" si="3"/>
        <v>7.5688906770713604E-2</v>
      </c>
      <c r="M14" s="7">
        <f t="shared" si="4"/>
        <v>0.12782582104762943</v>
      </c>
      <c r="N14" s="7">
        <f t="shared" si="5"/>
        <v>0.25565164209525887</v>
      </c>
    </row>
    <row r="15" spans="1:19" ht="18" customHeight="1" thickBot="1" x14ac:dyDescent="0.4">
      <c r="A15" s="35" t="s">
        <v>18</v>
      </c>
      <c r="B15" s="36"/>
      <c r="C15" s="46">
        <v>0.04</v>
      </c>
      <c r="D15" s="17"/>
      <c r="F15" s="6">
        <f t="shared" si="6"/>
        <v>13</v>
      </c>
      <c r="G15" s="33">
        <f t="shared" si="2"/>
        <v>1012.9733233461216</v>
      </c>
      <c r="H15" s="33">
        <f>H14*(1+C$15)</f>
        <v>333.01470146207777</v>
      </c>
      <c r="I15" s="34">
        <f>I14+(C$13-(C$13-C$12)*0.95^F14)*J14</f>
        <v>1345.9880248081993</v>
      </c>
      <c r="J15" s="33">
        <f>J14*(1+C$15)</f>
        <v>166.50735073103888</v>
      </c>
      <c r="K15" s="16">
        <f t="shared" si="0"/>
        <v>0.59466316668819863</v>
      </c>
      <c r="L15" s="7">
        <f t="shared" si="3"/>
        <v>7.463186809136535E-2</v>
      </c>
      <c r="M15" s="7">
        <f t="shared" si="4"/>
        <v>0.12370641317909635</v>
      </c>
      <c r="N15" s="7">
        <f t="shared" si="5"/>
        <v>0.2474128263581927</v>
      </c>
    </row>
    <row r="16" spans="1:19" ht="18" customHeight="1" thickBot="1" x14ac:dyDescent="0.4">
      <c r="A16" s="35" t="s">
        <v>19</v>
      </c>
      <c r="B16" s="36"/>
      <c r="C16" s="47">
        <v>100</v>
      </c>
      <c r="D16" s="22"/>
      <c r="F16" s="6">
        <f t="shared" si="6"/>
        <v>14</v>
      </c>
      <c r="G16" s="33">
        <f t="shared" si="2"/>
        <v>1098.6685237502206</v>
      </c>
      <c r="H16" s="33">
        <f>H15*(1+C$15)</f>
        <v>346.33528952056088</v>
      </c>
      <c r="I16" s="34">
        <f>I15+(C$13-(C$13-C$12)*0.95^F15)*J15</f>
        <v>1445.0038132707814</v>
      </c>
      <c r="J16" s="33">
        <f>J15*(1+C$15)</f>
        <v>173.16764476028044</v>
      </c>
      <c r="K16" s="16">
        <f t="shared" si="0"/>
        <v>0.60493000835378852</v>
      </c>
      <c r="L16" s="7">
        <f t="shared" si="3"/>
        <v>7.3563647400720189E-2</v>
      </c>
      <c r="M16" s="7">
        <f t="shared" si="4"/>
        <v>0.11983888427831456</v>
      </c>
      <c r="N16" s="7">
        <f t="shared" si="5"/>
        <v>0.23967776855662912</v>
      </c>
    </row>
    <row r="17" spans="1:14" ht="18" customHeight="1" thickBot="1" x14ac:dyDescent="0.4">
      <c r="A17" s="35" t="s">
        <v>20</v>
      </c>
      <c r="B17" s="36"/>
      <c r="C17" s="45">
        <v>200</v>
      </c>
      <c r="D17" s="14"/>
      <c r="F17" s="6">
        <f t="shared" si="6"/>
        <v>15</v>
      </c>
      <c r="G17" s="33">
        <f t="shared" si="2"/>
        <v>1189.5694169608405</v>
      </c>
      <c r="H17" s="33">
        <f>H16*(1+C$15)</f>
        <v>360.18870110138334</v>
      </c>
      <c r="I17" s="34">
        <f>I16+(C$13-(C$13-C$12)*0.95^F16)*J16</f>
        <v>1549.7581180622237</v>
      </c>
      <c r="J17" s="33">
        <f>J16*(1+C$15)</f>
        <v>180.09435055069167</v>
      </c>
      <c r="K17" s="16">
        <f t="shared" si="0"/>
        <v>0.61468350793609927</v>
      </c>
      <c r="L17" s="7">
        <f t="shared" si="3"/>
        <v>7.2494137267589576E-2</v>
      </c>
      <c r="M17" s="7">
        <f t="shared" si="4"/>
        <v>0.11620803817816218</v>
      </c>
      <c r="N17" s="7">
        <f t="shared" si="5"/>
        <v>0.23241607635632436</v>
      </c>
    </row>
    <row r="18" spans="1:14" ht="18" customHeight="1" x14ac:dyDescent="0.35">
      <c r="A18" s="11"/>
      <c r="B18" s="11"/>
      <c r="D18" s="14"/>
      <c r="F18" s="6">
        <f t="shared" si="6"/>
        <v>16</v>
      </c>
      <c r="G18" s="33">
        <f t="shared" si="2"/>
        <v>1285.8628960727578</v>
      </c>
      <c r="H18" s="33">
        <f>H17*(1+C$15)</f>
        <v>374.59624914543872</v>
      </c>
      <c r="I18" s="34">
        <f>I17+(C$13-(C$13-C$12)*0.95^F17)*J17</f>
        <v>1660.4591452181965</v>
      </c>
      <c r="J18" s="33">
        <f>J17*(1+C$15)</f>
        <v>187.29812457271936</v>
      </c>
      <c r="K18" s="16">
        <f t="shared" si="0"/>
        <v>0.62394933253929374</v>
      </c>
      <c r="L18" s="7">
        <f t="shared" si="3"/>
        <v>7.1431164557724802E-2</v>
      </c>
      <c r="M18" s="7">
        <f t="shared" si="4"/>
        <v>0.11279899605606196</v>
      </c>
      <c r="N18" s="7">
        <f t="shared" si="5"/>
        <v>0.22559799211212392</v>
      </c>
    </row>
    <row r="19" spans="1:14" ht="12.75" customHeight="1" x14ac:dyDescent="0.3">
      <c r="D19" s="14"/>
      <c r="F19" s="6">
        <f t="shared" si="6"/>
        <v>17</v>
      </c>
      <c r="G19" s="33">
        <f t="shared" si="2"/>
        <v>1387.74358591995</v>
      </c>
      <c r="H19" s="33">
        <f>H18*(1+C$15)</f>
        <v>389.58009911125629</v>
      </c>
      <c r="I19" s="34">
        <f>I18+(C$13-(C$13-C$12)*0.95^F18)*J18</f>
        <v>1777.3236850312062</v>
      </c>
      <c r="J19" s="33">
        <f>J18*(1+C$15)</f>
        <v>194.79004955562814</v>
      </c>
      <c r="K19" s="16">
        <f t="shared" si="0"/>
        <v>0.63275186591232946</v>
      </c>
      <c r="L19" s="7">
        <f t="shared" si="3"/>
        <v>7.038085830028229E-2</v>
      </c>
      <c r="M19" s="7">
        <f t="shared" si="4"/>
        <v>0.1095973970279972</v>
      </c>
      <c r="N19" s="7">
        <f t="shared" si="5"/>
        <v>0.2191947940559944</v>
      </c>
    </row>
    <row r="20" spans="1:14" ht="12.75" customHeight="1" x14ac:dyDescent="0.3">
      <c r="D20" s="14"/>
      <c r="F20" s="6">
        <f t="shared" si="1"/>
        <v>18</v>
      </c>
      <c r="G20" s="33">
        <f t="shared" si="2"/>
        <v>1495.4141492729784</v>
      </c>
      <c r="H20" s="33">
        <f>H19*(1+C$15)</f>
        <v>405.16330307570655</v>
      </c>
      <c r="I20" s="34">
        <f>I19+(C$13-(C$13-C$12)*0.95^F19)*J19</f>
        <v>1900.577452348685</v>
      </c>
      <c r="J20" s="33">
        <f>J19*(1+C$15)</f>
        <v>202.58165153785328</v>
      </c>
      <c r="K20" s="16">
        <f t="shared" si="0"/>
        <v>0.64111427261671305</v>
      </c>
      <c r="L20" s="7">
        <f t="shared" si="3"/>
        <v>6.9347957468599564E-2</v>
      </c>
      <c r="M20" s="7">
        <f t="shared" si="4"/>
        <v>0.10658952692904362</v>
      </c>
      <c r="N20" s="7">
        <f t="shared" si="5"/>
        <v>0.21317905385808725</v>
      </c>
    </row>
    <row r="21" spans="1:14" ht="12.75" customHeight="1" x14ac:dyDescent="0.3">
      <c r="F21" s="6">
        <f t="shared" si="1"/>
        <v>19</v>
      </c>
      <c r="G21" s="33">
        <f t="shared" si="2"/>
        <v>1609.0856053211335</v>
      </c>
      <c r="H21" s="33">
        <f>H20*(1+C$15)</f>
        <v>421.36983519873485</v>
      </c>
      <c r="I21" s="34">
        <f>I20+(C$13-(C$13-C$12)*0.95^F20)*J20</f>
        <v>2030.4554405198683</v>
      </c>
      <c r="J21" s="33">
        <f>J20*(1+C$15)</f>
        <v>210.68491759936742</v>
      </c>
      <c r="K21" s="16">
        <f t="shared" si="0"/>
        <v>0.64905855898587683</v>
      </c>
      <c r="L21" s="7">
        <f t="shared" si="3"/>
        <v>6.8336067025673408E-2</v>
      </c>
      <c r="M21" s="7">
        <f t="shared" si="4"/>
        <v>0.10376239408899544</v>
      </c>
      <c r="N21" s="7">
        <f t="shared" si="5"/>
        <v>0.20752478817799089</v>
      </c>
    </row>
    <row r="22" spans="1:14" ht="12.75" customHeight="1" x14ac:dyDescent="0.3">
      <c r="F22" s="6">
        <f t="shared" si="1"/>
        <v>20</v>
      </c>
      <c r="G22" s="33">
        <f t="shared" si="2"/>
        <v>1728.9776609302876</v>
      </c>
      <c r="H22" s="33">
        <f>H21*(1+C$15)</f>
        <v>438.22462860668423</v>
      </c>
      <c r="I22" s="34">
        <f>I21+(C$13-(C$13-C$12)*0.95^F21)*J21</f>
        <v>2167.2022895369719</v>
      </c>
      <c r="J22" s="33">
        <f>J21*(1+C$15)</f>
        <v>219.11231430334212</v>
      </c>
      <c r="K22" s="16">
        <f t="shared" si="0"/>
        <v>0.6566056310365832</v>
      </c>
      <c r="L22" s="7">
        <f t="shared" si="3"/>
        <v>6.7347869984327957E-2</v>
      </c>
      <c r="M22" s="7">
        <f t="shared" si="4"/>
        <v>0.1011037665294069</v>
      </c>
      <c r="N22" s="7">
        <f t="shared" si="5"/>
        <v>0.20220753305881381</v>
      </c>
    </row>
    <row r="23" spans="1:14" ht="12.75" customHeight="1" x14ac:dyDescent="0.3">
      <c r="F23" s="6">
        <f t="shared" si="1"/>
        <v>21</v>
      </c>
      <c r="G23" s="33">
        <f t="shared" si="2"/>
        <v>1855.3190551870523</v>
      </c>
      <c r="H23" s="33">
        <f>H22*(1+C$15)</f>
        <v>455.75361375095162</v>
      </c>
      <c r="I23" s="34">
        <f>I22+(C$13-(C$13-C$12)*0.95^F22)*J22</f>
        <v>2311.072668938004</v>
      </c>
      <c r="J23" s="33">
        <f>J22*(1+C$15)</f>
        <v>227.87680687547581</v>
      </c>
      <c r="K23" s="16">
        <f t="shared" si="0"/>
        <v>0.6637753494847547</v>
      </c>
      <c r="L23" s="7">
        <f t="shared" si="3"/>
        <v>6.6385302422216519E-2</v>
      </c>
      <c r="M23" s="7">
        <f t="shared" si="4"/>
        <v>9.8602181548964857E-2</v>
      </c>
      <c r="N23" s="7">
        <f t="shared" si="5"/>
        <v>0.19720436309792971</v>
      </c>
    </row>
    <row r="24" spans="1:14" ht="12.75" customHeight="1" x14ac:dyDescent="0.3">
      <c r="F24" s="6">
        <f t="shared" si="1"/>
        <v>22</v>
      </c>
      <c r="G24" s="33">
        <f t="shared" si="2"/>
        <v>1988.3479177602533</v>
      </c>
      <c r="H24" s="33">
        <f>H23*(1+C$15)</f>
        <v>473.98375830098968</v>
      </c>
      <c r="I24" s="34">
        <f>I23+(C$13-(C$13-C$12)*0.95^F23)*J23</f>
        <v>2462.3316760612429</v>
      </c>
      <c r="J24" s="33">
        <f>J23*(1+C$15)</f>
        <v>236.99187915049484</v>
      </c>
      <c r="K24" s="16">
        <f t="shared" si="0"/>
        <v>0.67058658201051546</v>
      </c>
      <c r="L24" s="7">
        <f t="shared" si="3"/>
        <v>6.5449697517623306E-2</v>
      </c>
      <c r="M24" s="7">
        <f t="shared" si="4"/>
        <v>9.6246935965015143E-2</v>
      </c>
      <c r="N24" s="7">
        <f t="shared" si="5"/>
        <v>0.19249387193003029</v>
      </c>
    </row>
    <row r="25" spans="1:14" ht="12.75" customHeight="1" x14ac:dyDescent="0.3">
      <c r="F25" s="6">
        <f t="shared" si="1"/>
        <v>23</v>
      </c>
      <c r="G25" s="33">
        <f t="shared" si="2"/>
        <v>2128.3121416319932</v>
      </c>
      <c r="H25" s="33">
        <f>H24*(1+C$15)</f>
        <v>492.94310863302928</v>
      </c>
      <c r="I25" s="34">
        <f>I24+(C$13-(C$13-C$12)*0.95^F24)*J24</f>
        <v>2621.2552502650224</v>
      </c>
      <c r="J25" s="33">
        <f>J24*(1+C$15)</f>
        <v>246.47155431651464</v>
      </c>
      <c r="K25" s="16">
        <f t="shared" si="0"/>
        <v>0.67705725290998986</v>
      </c>
      <c r="L25" s="7">
        <f t="shared" si="3"/>
        <v>6.4541903817764368E-2</v>
      </c>
      <c r="M25" s="7">
        <f t="shared" si="4"/>
        <v>9.4028063192852007E-2</v>
      </c>
      <c r="N25" s="7">
        <f t="shared" si="5"/>
        <v>0.18805612638570401</v>
      </c>
    </row>
    <row r="26" spans="1:14" ht="12.75" customHeight="1" x14ac:dyDescent="0.3">
      <c r="F26" s="6">
        <f t="shared" si="1"/>
        <v>24</v>
      </c>
      <c r="G26" s="33">
        <f t="shared" si="2"/>
        <v>2275.4697707726664</v>
      </c>
      <c r="H26" s="33">
        <f>H25*(1+C$15)</f>
        <v>512.66083297835053</v>
      </c>
      <c r="I26" s="34">
        <f>I25+(C$13-(C$13-C$12)*0.95^F25)*J25</f>
        <v>2788.1306037510171</v>
      </c>
      <c r="J26" s="33">
        <f>J25*(1+C$15)</f>
        <v>256.33041648917526</v>
      </c>
      <c r="K26" s="16">
        <f t="shared" si="0"/>
        <v>0.68320439026449187</v>
      </c>
      <c r="L26" s="7">
        <f t="shared" si="3"/>
        <v>6.3662382161799425E-2</v>
      </c>
      <c r="M26" s="7">
        <f t="shared" si="4"/>
        <v>9.1936301744373311E-2</v>
      </c>
      <c r="N26" s="7">
        <f t="shared" si="5"/>
        <v>0.18387260348874662</v>
      </c>
    </row>
    <row r="27" spans="1:14" ht="12.75" customHeight="1" x14ac:dyDescent="0.3">
      <c r="F27" s="6">
        <f t="shared" si="1"/>
        <v>25</v>
      </c>
      <c r="G27" s="33">
        <f t="shared" si="2"/>
        <v>2430.0894033572627</v>
      </c>
      <c r="H27" s="33">
        <f>H26*(1+C$15)</f>
        <v>533.16726629748462</v>
      </c>
      <c r="I27" s="34">
        <f>I26+(C$13-(C$13-C$12)*0.95^F26)*J26</f>
        <v>2963.2566696547474</v>
      </c>
      <c r="J27" s="33">
        <f>J26*(1+C$15)</f>
        <v>266.58363314874231</v>
      </c>
      <c r="K27" s="16">
        <f t="shared" si="0"/>
        <v>0.68904417075126645</v>
      </c>
      <c r="L27" s="7">
        <f t="shared" si="3"/>
        <v>6.2811284976436843E-2</v>
      </c>
      <c r="M27" s="7">
        <f t="shared" si="4"/>
        <v>8.9963058508800153E-2</v>
      </c>
      <c r="N27" s="7">
        <f t="shared" si="5"/>
        <v>0.17992611701760031</v>
      </c>
    </row>
    <row r="28" spans="1:14" ht="12.75" customHeight="1" x14ac:dyDescent="0.3">
      <c r="F28" s="6">
        <f t="shared" si="1"/>
        <v>26</v>
      </c>
      <c r="G28" s="33">
        <f t="shared" si="2"/>
        <v>2592.4506111441983</v>
      </c>
      <c r="H28" s="33">
        <f>H27*(1+C$15)</f>
        <v>554.49395694938403</v>
      </c>
      <c r="I28" s="34">
        <f>I27+(C$13-(C$13-C$12)*0.95^F27)*J27</f>
        <v>3146.9445680935823</v>
      </c>
      <c r="J28" s="33">
        <f>J27*(1+C$15)</f>
        <v>277.24697847469201</v>
      </c>
      <c r="K28" s="16">
        <f t="shared" si="0"/>
        <v>0.69459196221370267</v>
      </c>
      <c r="L28" s="7">
        <f t="shared" si="3"/>
        <v>6.1988521048443879E-2</v>
      </c>
      <c r="M28" s="7">
        <f t="shared" si="4"/>
        <v>8.8100369255200484E-2</v>
      </c>
      <c r="N28" s="7">
        <f t="shared" si="5"/>
        <v>0.17620073851040097</v>
      </c>
    </row>
    <row r="29" spans="1:14" ht="12.75" customHeight="1" x14ac:dyDescent="0.3">
      <c r="F29" s="6">
        <f t="shared" si="1"/>
        <v>27</v>
      </c>
      <c r="G29" s="33">
        <f t="shared" si="2"/>
        <v>2762.8443756627794</v>
      </c>
      <c r="H29" s="33">
        <f>H28*(1+C$15)</f>
        <v>576.67371522735937</v>
      </c>
      <c r="I29" s="34">
        <f>I28+(C$13-(C$13-C$12)*0.95^F28)*J28</f>
        <v>3339.5180908901389</v>
      </c>
      <c r="J29" s="33">
        <f>J28*(1+C$15)</f>
        <v>288.33685761367968</v>
      </c>
      <c r="K29" s="16">
        <f t="shared" si="0"/>
        <v>0.69986236410301716</v>
      </c>
      <c r="L29" s="7">
        <f t="shared" si="3"/>
        <v>6.1193808352721479E-2</v>
      </c>
      <c r="M29" s="7">
        <f t="shared" si="4"/>
        <v>8.6340858101722193E-2</v>
      </c>
      <c r="N29" s="7">
        <f t="shared" si="5"/>
        <v>0.17268171620344439</v>
      </c>
    </row>
    <row r="30" spans="1:14" ht="12.75" customHeight="1" x14ac:dyDescent="0.3">
      <c r="F30" s="6">
        <f t="shared" si="1"/>
        <v>28</v>
      </c>
      <c r="G30" s="33">
        <f t="shared" si="2"/>
        <v>2941.5735418812301</v>
      </c>
      <c r="H30" s="33">
        <f>H29*(1+C$15)</f>
        <v>599.74066383645379</v>
      </c>
      <c r="I30" s="34">
        <f>I29+(C$13-(C$13-C$12)*0.95^F29)*J29</f>
        <v>3541.3142057176838</v>
      </c>
      <c r="J30" s="33">
        <f>J29*(1+C$15)</f>
        <v>299.8703319182269</v>
      </c>
      <c r="K30" s="16">
        <f t="shared" si="0"/>
        <v>0.70486924589786715</v>
      </c>
      <c r="L30" s="7">
        <f t="shared" si="3"/>
        <v>6.0426717069754332E-2</v>
      </c>
      <c r="M30" s="7">
        <f t="shared" si="4"/>
        <v>8.4677697176394742E-2</v>
      </c>
      <c r="N30" s="7">
        <f t="shared" si="5"/>
        <v>0.16935539435278948</v>
      </c>
    </row>
    <row r="31" spans="1:14" ht="12.75" customHeight="1" x14ac:dyDescent="0.3">
      <c r="F31" s="6">
        <f t="shared" si="1"/>
        <v>29</v>
      </c>
      <c r="G31" s="33">
        <f t="shared" si="2"/>
        <v>3128.9532900541153</v>
      </c>
      <c r="H31" s="33">
        <f>H30*(1+C$15)</f>
        <v>623.73029038991194</v>
      </c>
      <c r="I31" s="34">
        <f>I30+(C$13-(C$13-C$12)*0.95^F30)*J30</f>
        <v>3752.6835804440275</v>
      </c>
      <c r="J31" s="33">
        <f>J30*(1+C$15)</f>
        <v>311.86514519495597</v>
      </c>
      <c r="K31" s="16">
        <f t="shared" si="0"/>
        <v>0.70962578360297413</v>
      </c>
      <c r="L31" s="7">
        <f t="shared" si="3"/>
        <v>5.9686704553093328E-2</v>
      </c>
      <c r="M31" s="7">
        <f t="shared" si="4"/>
        <v>8.3104567307552016E-2</v>
      </c>
      <c r="N31" s="7">
        <f t="shared" si="5"/>
        <v>0.16620913461510403</v>
      </c>
    </row>
    <row r="32" spans="1:14" ht="12.75" customHeight="1" x14ac:dyDescent="0.3">
      <c r="F32" s="6">
        <f t="shared" si="1"/>
        <v>30</v>
      </c>
      <c r="G32" s="33">
        <f t="shared" si="2"/>
        <v>3325.3116264759451</v>
      </c>
      <c r="H32" s="33">
        <f>H31*(1+C$15)</f>
        <v>648.67950200550843</v>
      </c>
      <c r="I32" s="34">
        <f>I31+(C$13-(C$13-C$12)*0.95^F31)*J31</f>
        <v>3973.9911284814534</v>
      </c>
      <c r="J32" s="33">
        <f>J31*(1+C$15)</f>
        <v>324.33975100275421</v>
      </c>
      <c r="K32" s="16">
        <f t="shared" si="0"/>
        <v>0.71414449442282379</v>
      </c>
      <c r="L32" s="7">
        <f t="shared" si="3"/>
        <v>5.8973143696607666E-2</v>
      </c>
      <c r="M32" s="7">
        <f t="shared" si="4"/>
        <v>8.1615620296236382E-2</v>
      </c>
      <c r="N32" s="7">
        <f t="shared" si="5"/>
        <v>0.16323124059247276</v>
      </c>
    </row>
    <row r="33" spans="6:14" ht="12.75" customHeight="1" x14ac:dyDescent="0.3">
      <c r="F33" s="6">
        <f t="shared" si="1"/>
        <v>31</v>
      </c>
      <c r="G33" s="33">
        <f t="shared" si="2"/>
        <v>3530.9898938968108</v>
      </c>
      <c r="H33" s="33">
        <f>H32*(1+C$15)</f>
        <v>674.62668208572882</v>
      </c>
      <c r="I33" s="34">
        <f>I32+(C$13-(C$13-C$12)*0.95^F32)*J32</f>
        <v>4205.6165759825399</v>
      </c>
      <c r="J33" s="33">
        <f>J32*(1+C$15)</f>
        <v>337.31334104286441</v>
      </c>
      <c r="K33" s="16">
        <f t="shared" si="0"/>
        <v>0.71843726970168287</v>
      </c>
      <c r="L33" s="7">
        <f t="shared" si="3"/>
        <v>5.8285345893460905E-2</v>
      </c>
      <c r="M33" s="7">
        <f t="shared" si="4"/>
        <v>8.0205443113667438E-2</v>
      </c>
      <c r="N33" s="7">
        <f t="shared" si="5"/>
        <v>0.16041088622733488</v>
      </c>
    </row>
    <row r="34" spans="6:14" ht="12.75" customHeight="1" x14ac:dyDescent="0.3">
      <c r="F34" s="6">
        <f t="shared" si="1"/>
        <v>32</v>
      </c>
      <c r="G34" s="33">
        <f t="shared" si="2"/>
        <v>3746.3433023861699</v>
      </c>
      <c r="H34" s="33">
        <f>H33*(1+C$15)</f>
        <v>701.61174936915802</v>
      </c>
      <c r="I34" s="34">
        <f>I33+(C$13-(C$13-C$12)*0.95^F33)*J33</f>
        <v>4447.955051755328</v>
      </c>
      <c r="J34" s="33">
        <f>J33*(1+C$15)</f>
        <v>350.80587468457901</v>
      </c>
      <c r="K34" s="16">
        <f t="shared" si="0"/>
        <v>0.72251540621659949</v>
      </c>
      <c r="L34" s="7">
        <f t="shared" si="3"/>
        <v>5.7622579565796972E-2</v>
      </c>
      <c r="M34" s="7">
        <f t="shared" si="4"/>
        <v>7.8869024215102626E-2</v>
      </c>
      <c r="N34" s="7">
        <f t="shared" si="5"/>
        <v>0.15773804843020525</v>
      </c>
    </row>
    <row r="35" spans="6:14" ht="12.75" customHeight="1" x14ac:dyDescent="0.3">
      <c r="F35" s="6">
        <f t="shared" si="1"/>
        <v>33</v>
      </c>
      <c r="G35" s="33">
        <f t="shared" si="2"/>
        <v>3971.7414814623016</v>
      </c>
      <c r="H35" s="33">
        <f>H34*(1+C$15)</f>
        <v>729.67621934392434</v>
      </c>
      <c r="I35" s="34">
        <f>I34+(C$13-(C$13-C$12)*0.95^F34)*J34</f>
        <v>4701.4177008062261</v>
      </c>
      <c r="J35" s="33">
        <f>J34*(1+C$15)</f>
        <v>364.83810967196217</v>
      </c>
      <c r="K35" s="16">
        <f t="shared" si="0"/>
        <v>0.72638963590576933</v>
      </c>
      <c r="L35" s="7">
        <f t="shared" si="3"/>
        <v>5.69840850686818E-2</v>
      </c>
      <c r="M35" s="7">
        <f t="shared" si="4"/>
        <v>7.7601722052775199E-2</v>
      </c>
      <c r="N35" s="7">
        <f t="shared" si="5"/>
        <v>0.1552034441055504</v>
      </c>
    </row>
    <row r="36" spans="6:14" ht="12.75" customHeight="1" x14ac:dyDescent="0.3">
      <c r="F36" s="6">
        <f t="shared" si="1"/>
        <v>34</v>
      </c>
      <c r="G36" s="33">
        <f t="shared" si="2"/>
        <v>4207.5690543377104</v>
      </c>
      <c r="H36" s="33">
        <f>H35*(1+C$15)</f>
        <v>758.8632681176814</v>
      </c>
      <c r="I36" s="34">
        <f>I35+(C$13-(C$13-C$12)*0.95^F35)*J35</f>
        <v>4966.4323224553918</v>
      </c>
      <c r="J36" s="33">
        <f>J35*(1+C$15)</f>
        <v>379.4316340588407</v>
      </c>
      <c r="K36" s="16">
        <f t="shared" si="0"/>
        <v>0.73007015411048137</v>
      </c>
      <c r="L36" s="7">
        <f t="shared" si="3"/>
        <v>5.6369086627576115E-2</v>
      </c>
      <c r="M36" s="7">
        <f t="shared" si="4"/>
        <v>7.6399235794126483E-2</v>
      </c>
      <c r="N36" s="7">
        <f t="shared" si="5"/>
        <v>0.15279847158825297</v>
      </c>
    </row>
    <row r="37" spans="6:14" ht="12.75" customHeight="1" x14ac:dyDescent="0.3">
      <c r="F37" s="6">
        <f t="shared" si="1"/>
        <v>35</v>
      </c>
      <c r="G37" s="33">
        <f t="shared" si="2"/>
        <v>4454.2262351647332</v>
      </c>
      <c r="H37" s="33">
        <f>H36*(1+C$15)</f>
        <v>789.21779884238867</v>
      </c>
      <c r="I37" s="34">
        <f>I36+(C$13-(C$13-C$12)*0.95^F36)*J36</f>
        <v>5243.4440340071214</v>
      </c>
      <c r="J37" s="33">
        <f>J36*(1+C$15)</f>
        <v>394.60889942119434</v>
      </c>
      <c r="K37" s="16">
        <f t="shared" si="0"/>
        <v>0.73356664640495817</v>
      </c>
      <c r="L37" s="7">
        <f t="shared" si="3"/>
        <v>5.5776801850141E-2</v>
      </c>
      <c r="M37" s="7">
        <f t="shared" si="4"/>
        <v>7.5257578198966321E-2</v>
      </c>
      <c r="N37" s="7">
        <f t="shared" si="5"/>
        <v>0.15051515639793264</v>
      </c>
    </row>
    <row r="38" spans="6:14" ht="12.75" customHeight="1" x14ac:dyDescent="0.3">
      <c r="F38" s="6">
        <f t="shared" si="1"/>
        <v>36</v>
      </c>
      <c r="G38" s="33">
        <f t="shared" si="2"/>
        <v>4712.1294502009941</v>
      </c>
      <c r="H38" s="33">
        <f>H37*(1+C$15)</f>
        <v>820.78651079608426</v>
      </c>
      <c r="I38" s="34">
        <f>I37+(C$13-(C$13-C$12)*0.95^F37)*J37</f>
        <v>5532.9159609970784</v>
      </c>
      <c r="J38" s="33">
        <f>J37*(1+C$15)</f>
        <v>410.39325539804213</v>
      </c>
      <c r="K38" s="16">
        <f t="shared" si="0"/>
        <v>0.73688831408470901</v>
      </c>
      <c r="L38" s="7">
        <f t="shared" si="3"/>
        <v>5.520644925597451E-2</v>
      </c>
      <c r="M38" s="7">
        <f t="shared" si="4"/>
        <v>7.4173050574237495E-2</v>
      </c>
      <c r="N38" s="7">
        <f t="shared" si="5"/>
        <v>0.14834610114847499</v>
      </c>
    </row>
    <row r="39" spans="6:14" ht="12.75" customHeight="1" x14ac:dyDescent="0.3">
      <c r="F39" s="6">
        <f t="shared" si="1"/>
        <v>37</v>
      </c>
      <c r="G39" s="33">
        <f t="shared" si="2"/>
        <v>4981.7119838511499</v>
      </c>
      <c r="H39" s="33">
        <f>H38*(1+C$15)</f>
        <v>853.61797122792768</v>
      </c>
      <c r="I39" s="34">
        <f>I38+(C$13-(C$13-C$12)*0.95^F38)*J38</f>
        <v>5835.3299550790771</v>
      </c>
      <c r="J39" s="33">
        <f>J38*(1+C$15)</f>
        <v>426.80898561396384</v>
      </c>
      <c r="K39" s="16">
        <f t="shared" si="0"/>
        <v>0.74004389838047302</v>
      </c>
      <c r="L39" s="7">
        <f t="shared" si="3"/>
        <v>5.4657254188169802E-2</v>
      </c>
      <c r="M39" s="7">
        <f t="shared" si="4"/>
        <v>7.314221970301249E-2</v>
      </c>
      <c r="N39" s="7">
        <f t="shared" si="5"/>
        <v>0.14628443940602498</v>
      </c>
    </row>
    <row r="40" spans="6:14" ht="12.75" customHeight="1" x14ac:dyDescent="0.3">
      <c r="F40" s="6">
        <f t="shared" si="1"/>
        <v>38</v>
      </c>
      <c r="G40" s="33">
        <f t="shared" si="2"/>
        <v>5263.4246505796054</v>
      </c>
      <c r="H40" s="33">
        <f>H39*(1+C$15)</f>
        <v>887.76269007704479</v>
      </c>
      <c r="I40" s="34">
        <f>I39+(C$13-(C$13-C$12)*0.95^F39)*J39</f>
        <v>6151.1873406566501</v>
      </c>
      <c r="J40" s="33">
        <f>J39*(1+C$15)</f>
        <v>443.8813450385224</v>
      </c>
      <c r="K40" s="16">
        <f t="shared" si="0"/>
        <v>0.74304170346145015</v>
      </c>
      <c r="L40" s="7">
        <f t="shared" si="3"/>
        <v>5.4128453405218435E-2</v>
      </c>
      <c r="M40" s="7">
        <f t="shared" si="4"/>
        <v>7.2161896631673272E-2</v>
      </c>
      <c r="N40" s="7">
        <f t="shared" si="5"/>
        <v>0.14432379326334654</v>
      </c>
    </row>
    <row r="41" spans="6:14" ht="12.75" customHeight="1" x14ac:dyDescent="0.3">
      <c r="F41" s="6">
        <f t="shared" si="1"/>
        <v>39</v>
      </c>
      <c r="G41" s="33">
        <f t="shared" si="2"/>
        <v>5557.7364937287066</v>
      </c>
      <c r="H41" s="33">
        <f>H40*(1+C$15)</f>
        <v>923.2731976801266</v>
      </c>
      <c r="I41" s="34">
        <f>I40+(C$13-(C$13-C$12)*0.95^F40)*J40</f>
        <v>6481.0096914088335</v>
      </c>
      <c r="J41" s="33">
        <f>J40*(1+C$15)</f>
        <v>461.6365988400633</v>
      </c>
      <c r="K41" s="16">
        <f t="shared" si="0"/>
        <v>0.74588961828837708</v>
      </c>
      <c r="L41" s="7">
        <f t="shared" si="3"/>
        <v>5.3619298598207576E-2</v>
      </c>
      <c r="M41" s="7">
        <f t="shared" si="4"/>
        <v>7.122911719326766E-2</v>
      </c>
      <c r="N41" s="7">
        <f t="shared" si="5"/>
        <v>0.14245823438653532</v>
      </c>
    </row>
    <row r="42" spans="6:14" ht="12.75" customHeight="1" x14ac:dyDescent="0.3">
      <c r="F42" s="6">
        <f t="shared" si="1"/>
        <v>40</v>
      </c>
      <c r="G42" s="33">
        <f t="shared" si="2"/>
        <v>5865.1355123182611</v>
      </c>
      <c r="H42" s="33">
        <f>H41*(1+C$15)</f>
        <v>960.20412558733165</v>
      </c>
      <c r="I42" s="34">
        <f>I41+(C$13-(C$13-C$12)*0.95^F41)*J41</f>
        <v>6825.339637905593</v>
      </c>
      <c r="J42" s="33">
        <f>J41*(1+C$15)</f>
        <v>480.10206279366582</v>
      </c>
      <c r="K42" s="16">
        <f t="shared" si="0"/>
        <v>0.74859513737395811</v>
      </c>
      <c r="L42" s="7">
        <f t="shared" si="3"/>
        <v>5.3129059034304538E-2</v>
      </c>
      <c r="M42" s="7">
        <f t="shared" si="4"/>
        <v>7.0341124143821918E-2</v>
      </c>
      <c r="N42" s="7">
        <f t="shared" si="5"/>
        <v>0.14068224828764384</v>
      </c>
    </row>
    <row r="43" spans="6:14" ht="12.75" customHeight="1" x14ac:dyDescent="0.3">
      <c r="F43" s="6">
        <f t="shared" si="1"/>
        <v>41</v>
      </c>
      <c r="G43" s="33">
        <f t="shared" si="2"/>
        <v>6186.1294169453131</v>
      </c>
      <c r="H43" s="33">
        <f>H42*(1+C$15)</f>
        <v>998.61229061082497</v>
      </c>
      <c r="I43" s="34">
        <f>I42+(C$13-(C$13-C$12)*0.95^F42)*J42</f>
        <v>7184.741707556138</v>
      </c>
      <c r="J43" s="33">
        <f>J42*(1+C$15)</f>
        <v>499.30614530541249</v>
      </c>
      <c r="K43" s="16">
        <f t="shared" si="0"/>
        <v>0.75116538050526171</v>
      </c>
      <c r="L43" s="7">
        <f t="shared" si="3"/>
        <v>5.2657023491482935E-2</v>
      </c>
      <c r="M43" s="7">
        <f t="shared" si="4"/>
        <v>6.9495350790453062E-2</v>
      </c>
      <c r="N43" s="7">
        <f t="shared" si="5"/>
        <v>0.13899070158090612</v>
      </c>
    </row>
    <row r="44" spans="6:14" ht="12.75" customHeight="1" x14ac:dyDescent="0.3">
      <c r="F44" s="6">
        <f t="shared" si="1"/>
        <v>42</v>
      </c>
      <c r="G44" s="33">
        <f t="shared" si="2"/>
        <v>6521.2464159478359</v>
      </c>
      <c r="H44" s="33">
        <f>H43*(1+C$15)</f>
        <v>1038.556782235258</v>
      </c>
      <c r="I44" s="34">
        <f>I43+(C$13-(C$13-C$12)*0.95^F43)*J43</f>
        <v>7559.8031981830936</v>
      </c>
      <c r="J44" s="33">
        <f>J43*(1+C$15)</f>
        <v>519.27839111762898</v>
      </c>
      <c r="K44" s="16">
        <f t="shared" si="0"/>
        <v>0.75360711147999726</v>
      </c>
      <c r="L44" s="7">
        <f t="shared" si="3"/>
        <v>5.2202501619857289E-2</v>
      </c>
      <c r="M44" s="7">
        <f t="shared" si="4"/>
        <v>6.8689405994382391E-2</v>
      </c>
      <c r="N44" s="7">
        <f t="shared" si="5"/>
        <v>0.13737881198876478</v>
      </c>
    </row>
    <row r="45" spans="6:14" ht="12.75" customHeight="1" x14ac:dyDescent="0.3">
      <c r="F45" s="6">
        <f t="shared" si="1"/>
        <v>43</v>
      </c>
      <c r="G45" s="33">
        <f t="shared" si="2"/>
        <v>6871.0360330425619</v>
      </c>
      <c r="H45" s="33">
        <f>H44*(1+C$15)</f>
        <v>1080.0990535246683</v>
      </c>
      <c r="I45" s="34">
        <f>I44+(C$13-(C$13-C$12)*0.95^F44)*J44</f>
        <v>7951.1350865672302</v>
      </c>
      <c r="J45" s="33">
        <f>J44*(1+C$15)</f>
        <v>540.04952676233415</v>
      </c>
      <c r="K45" s="16">
        <f t="shared" si="0"/>
        <v>0.75592675590599778</v>
      </c>
      <c r="L45" s="7">
        <f t="shared" si="3"/>
        <v>5.1764824840703216E-2</v>
      </c>
      <c r="M45" s="7">
        <f t="shared" si="4"/>
        <v>6.7921060437609981E-2</v>
      </c>
      <c r="N45" s="7">
        <f t="shared" si="5"/>
        <v>0.13584212087521996</v>
      </c>
    </row>
    <row r="46" spans="6:14" ht="12.75" customHeight="1" x14ac:dyDescent="0.3">
      <c r="F46" s="6">
        <f t="shared" si="1"/>
        <v>44</v>
      </c>
      <c r="G46" s="33">
        <f t="shared" si="2"/>
        <v>7236.0699576955958</v>
      </c>
      <c r="H46" s="33">
        <f>H45*(1+C$15)</f>
        <v>1123.303015665655</v>
      </c>
      <c r="I46" s="34">
        <f>I45+(C$13-(C$13-C$12)*0.95^F45)*J45</f>
        <v>8359.3729733612508</v>
      </c>
      <c r="J46" s="33">
        <f>J45*(1+C$15)</f>
        <v>561.65150783282752</v>
      </c>
      <c r="K46" s="16">
        <f t="shared" si="0"/>
        <v>0.75813041811069803</v>
      </c>
      <c r="L46" s="7">
        <f t="shared" si="3"/>
        <v>5.1343346874297646E-2</v>
      </c>
      <c r="M46" s="7">
        <f t="shared" si="4"/>
        <v>6.7188234048491197E-2</v>
      </c>
      <c r="N46" s="7">
        <f t="shared" si="5"/>
        <v>0.13437646809698239</v>
      </c>
    </row>
    <row r="47" spans="6:14" ht="12.75" customHeight="1" x14ac:dyDescent="0.3">
      <c r="F47" s="6">
        <f t="shared" si="1"/>
        <v>45</v>
      </c>
      <c r="G47" s="33">
        <f t="shared" si="2"/>
        <v>7616.9429295347745</v>
      </c>
      <c r="H47" s="33">
        <f>H46*(1+C$15)</f>
        <v>1168.2351362922814</v>
      </c>
      <c r="I47" s="34">
        <f>I46+(C$13-(C$13-C$12)*0.95^F46)*J46</f>
        <v>8785.1780658270563</v>
      </c>
      <c r="J47" s="33">
        <f>J46*(1+C$15)</f>
        <v>584.11756814614068</v>
      </c>
      <c r="K47" s="16">
        <f t="shared" si="0"/>
        <v>0.7602238972051627</v>
      </c>
      <c r="L47" s="7">
        <f t="shared" si="3"/>
        <v>5.0937443971302176E-2</v>
      </c>
      <c r="M47" s="7">
        <f t="shared" si="4"/>
        <v>6.6488984488346919E-2</v>
      </c>
      <c r="N47" s="7">
        <f t="shared" si="5"/>
        <v>0.13297796897669384</v>
      </c>
    </row>
    <row r="48" spans="6:14" ht="12.75" customHeight="1" x14ac:dyDescent="0.3">
      <c r="F48" s="6">
        <f t="shared" si="1"/>
        <v>46</v>
      </c>
      <c r="G48" s="33">
        <f t="shared" si="2"/>
        <v>8014.2736581651452</v>
      </c>
      <c r="H48" s="33">
        <f>H47*(1+C$15)</f>
        <v>1214.9645417439726</v>
      </c>
      <c r="I48" s="34">
        <f>I47+(C$13-(C$13-C$12)*0.95^F47)*J47</f>
        <v>9229.2381999091176</v>
      </c>
      <c r="J48" s="33">
        <f>J47*(1+C$15)</f>
        <v>607.48227087198632</v>
      </c>
      <c r="K48" s="16">
        <f t="shared" si="0"/>
        <v>0.76221270234490635</v>
      </c>
      <c r="L48" s="7">
        <f t="shared" si="3"/>
        <v>5.0546514908944795E-2</v>
      </c>
      <c r="M48" s="7">
        <f t="shared" si="4"/>
        <v>6.5821496608243171E-2</v>
      </c>
      <c r="N48" s="7">
        <f t="shared" si="5"/>
        <v>0.13164299321648634</v>
      </c>
    </row>
    <row r="49" spans="6:14" ht="12.75" customHeight="1" x14ac:dyDescent="0.3">
      <c r="F49" s="6">
        <f t="shared" si="1"/>
        <v>47</v>
      </c>
      <c r="G49" s="33">
        <f t="shared" si="2"/>
        <v>8428.7057798033438</v>
      </c>
      <c r="H49" s="33">
        <f>H48*(1+C$15)</f>
        <v>1263.5631234137315</v>
      </c>
      <c r="I49" s="34">
        <f>I48+(C$13-(C$13-C$12)*0.95^F48)*J48</f>
        <v>9692.2689032170747</v>
      </c>
      <c r="J49" s="33">
        <f>J48*(1+C$15)</f>
        <v>631.78156170686577</v>
      </c>
      <c r="K49" s="16">
        <f t="shared" si="0"/>
        <v>0.7641020672276605</v>
      </c>
      <c r="L49" s="7">
        <f t="shared" si="3"/>
        <v>5.0169980802155179E-2</v>
      </c>
      <c r="M49" s="7">
        <f t="shared" si="4"/>
        <v>6.5184072791992356E-2</v>
      </c>
      <c r="N49" s="7">
        <f t="shared" si="5"/>
        <v>0.13036814558398471</v>
      </c>
    </row>
    <row r="50" spans="6:14" ht="12.75" customHeight="1" x14ac:dyDescent="0.3">
      <c r="F50" s="6">
        <f t="shared" si="1"/>
        <v>48</v>
      </c>
      <c r="G50" s="33">
        <f t="shared" si="2"/>
        <v>8860.9088522033289</v>
      </c>
      <c r="H50" s="33">
        <f>H49*(1+C$15)</f>
        <v>1314.1056483502809</v>
      </c>
      <c r="I50" s="34">
        <f>I49+(C$13-(C$13-C$12)*0.95^F49)*J49</f>
        <v>10175.014500553611</v>
      </c>
      <c r="J50" s="33">
        <f>J49*(1+C$15)</f>
        <v>657.05282417514047</v>
      </c>
      <c r="K50" s="16">
        <f t="shared" si="0"/>
        <v>0.76589696386627626</v>
      </c>
      <c r="L50" s="7">
        <f t="shared" si="3"/>
        <v>4.9807284770679638E-2</v>
      </c>
      <c r="M50" s="7">
        <f t="shared" si="4"/>
        <v>6.4575124108117096E-2</v>
      </c>
      <c r="N50" s="7">
        <f t="shared" si="5"/>
        <v>0.12915024821623419</v>
      </c>
    </row>
    <row r="51" spans="6:14" ht="12.75" customHeight="1" x14ac:dyDescent="0.3">
      <c r="F51" s="6">
        <f t="shared" si="1"/>
        <v>49</v>
      </c>
      <c r="G51" s="33">
        <f t="shared" si="2"/>
        <v>9311.5793894048202</v>
      </c>
      <c r="H51" s="33">
        <f>H50*(1+C$15)</f>
        <v>1366.6698742842923</v>
      </c>
      <c r="I51" s="34">
        <f>I50+(C$13-(C$13-C$12)*0.95^F50)*J50</f>
        <v>10678.249263689113</v>
      </c>
      <c r="J51" s="33">
        <f>J50*(1+C$15)</f>
        <v>683.33493714214615</v>
      </c>
      <c r="K51" s="16">
        <f t="shared" si="0"/>
        <v>0.76760211567296266</v>
      </c>
      <c r="L51" s="7">
        <f t="shared" si="3"/>
        <v>4.9457891495694906E-2</v>
      </c>
      <c r="M51" s="7">
        <f t="shared" si="4"/>
        <v>6.3993162199893067E-2</v>
      </c>
      <c r="N51" s="7">
        <f t="shared" si="5"/>
        <v>0.12798632439978613</v>
      </c>
    </row>
    <row r="52" spans="6:14" ht="12.75" customHeight="1" x14ac:dyDescent="0.3">
      <c r="F52" s="6">
        <f t="shared" si="1"/>
        <v>50</v>
      </c>
      <c r="G52" s="33">
        <f t="shared" si="2"/>
        <v>9781.4419378970106</v>
      </c>
      <c r="H52" s="33">
        <f>H51*(1+C$15)</f>
        <v>1421.336669255664</v>
      </c>
      <c r="I52" s="34">
        <f>I51+(C$13-(C$13-C$12)*0.95^F51)*J51</f>
        <v>11202.778607152675</v>
      </c>
      <c r="J52" s="33">
        <f>J51*(1+C$15)</f>
        <v>710.668334627832</v>
      </c>
      <c r="K52" s="16">
        <f t="shared" si="0"/>
        <v>0.76922200988931522</v>
      </c>
      <c r="L52" s="7">
        <f t="shared" si="3"/>
        <v>4.9121286693240895E-2</v>
      </c>
      <c r="M52" s="7">
        <f t="shared" si="4"/>
        <v>6.3436791848594534E-2</v>
      </c>
      <c r="N52" s="7">
        <f t="shared" si="5"/>
        <v>0.12687358369718907</v>
      </c>
    </row>
    <row r="53" spans="6:14" ht="12.75" customHeight="1" x14ac:dyDescent="0.3">
      <c r="F53" s="6">
        <f t="shared" si="1"/>
        <v>51</v>
      </c>
      <c r="G53" s="33">
        <f t="shared" si="2"/>
        <v>10271.250195853898</v>
      </c>
      <c r="H53" s="33">
        <f>H52*(1+C$15)</f>
        <v>1478.1901360258905</v>
      </c>
      <c r="I53" s="34">
        <f>I52+(C$13-(C$13-C$12)*0.95^F52)*J52</f>
        <v>11749.440331879789</v>
      </c>
      <c r="J53" s="33">
        <f>J52*(1+C$15)</f>
        <v>739.09506801294526</v>
      </c>
      <c r="K53" s="16">
        <f t="shared" si="0"/>
        <v>0.77076090939484876</v>
      </c>
      <c r="L53" s="7">
        <f t="shared" si="3"/>
        <v>4.8796976526706004E-2</v>
      </c>
      <c r="M53" s="7">
        <f t="shared" si="4"/>
        <v>6.2904704150678281E-2</v>
      </c>
      <c r="N53" s="7">
        <f t="shared" si="5"/>
        <v>0.12580940830135656</v>
      </c>
    </row>
    <row r="54" spans="6:14" ht="12.75" customHeight="1" x14ac:dyDescent="0.3">
      <c r="F54" s="6">
        <f t="shared" si="1"/>
        <v>52</v>
      </c>
      <c r="G54" s="33">
        <f t="shared" si="2"/>
        <v>10781.788177163768</v>
      </c>
      <c r="H54" s="33">
        <f>H53*(1+C$15)</f>
        <v>1537.3177414669262</v>
      </c>
      <c r="I54" s="34">
        <f>I53+(C$13-(C$13-C$12)*0.95^F53)*J53</f>
        <v>12319.105918630694</v>
      </c>
      <c r="J54" s="33">
        <f>J53*(1+C$15)</f>
        <v>768.65887073346312</v>
      </c>
      <c r="K54" s="16">
        <f t="shared" si="0"/>
        <v>0.77222286392510742</v>
      </c>
      <c r="L54" s="7">
        <f t="shared" si="3"/>
        <v>4.8484486976390739E-2</v>
      </c>
      <c r="M54" s="7">
        <f t="shared" si="4"/>
        <v>6.2395670254850918E-2</v>
      </c>
      <c r="N54" s="7">
        <f t="shared" si="5"/>
        <v>0.12479134050970184</v>
      </c>
    </row>
    <row r="55" spans="6:14" ht="12.75" customHeight="1" x14ac:dyDescent="0.3">
      <c r="F55" s="6">
        <f t="shared" si="1"/>
        <v>53</v>
      </c>
      <c r="G55" s="33">
        <f t="shared" si="2"/>
        <v>11313.871422044325</v>
      </c>
      <c r="H55" s="33">
        <f>H54*(1+C$15)</f>
        <v>1598.8104511256033</v>
      </c>
      <c r="I55" s="34">
        <f>I54+(C$13-(C$13-C$12)*0.95^F54)*J54</f>
        <v>12912.681873169928</v>
      </c>
      <c r="J55" s="33">
        <f>J54*(1+C$15)</f>
        <v>799.40522556280166</v>
      </c>
      <c r="K55" s="16">
        <f t="shared" si="0"/>
        <v>0.77361172072885165</v>
      </c>
      <c r="L55" s="7">
        <f t="shared" si="3"/>
        <v>4.8183363180727579E-2</v>
      </c>
      <c r="M55" s="7">
        <f t="shared" si="4"/>
        <v>6.1908535609772296E-2</v>
      </c>
      <c r="N55" s="7">
        <f t="shared" si="5"/>
        <v>0.12381707121954459</v>
      </c>
    </row>
    <row r="56" spans="6:14" ht="12.75" customHeight="1" x14ac:dyDescent="0.3">
      <c r="F56" s="6">
        <f t="shared" si="1"/>
        <v>54</v>
      </c>
      <c r="G56" s="33">
        <f t="shared" si="2"/>
        <v>11868.348256106576</v>
      </c>
      <c r="H56" s="33">
        <f>H55*(1+C$15)</f>
        <v>1662.7628691706275</v>
      </c>
      <c r="I56" s="34">
        <f>I55+(C$13-(C$13-C$12)*0.95^F55)*J55</f>
        <v>13531.111125277203</v>
      </c>
      <c r="J56" s="33">
        <f>J55*(1+C$15)</f>
        <v>831.38143458531374</v>
      </c>
      <c r="K56" s="16">
        <f t="shared" si="0"/>
        <v>0.77493113469240837</v>
      </c>
      <c r="L56" s="7">
        <f t="shared" si="3"/>
        <v>4.7893168760879234E-2</v>
      </c>
      <c r="M56" s="7">
        <f t="shared" si="4"/>
        <v>6.1442214677568233E-2</v>
      </c>
      <c r="N56" s="7">
        <f t="shared" si="5"/>
        <v>0.12288442935513647</v>
      </c>
    </row>
    <row r="57" spans="6:14" ht="12.75" customHeight="1" x14ac:dyDescent="0.3">
      <c r="F57" s="6">
        <f t="shared" si="1"/>
        <v>55</v>
      </c>
      <c r="G57" s="33">
        <f t="shared" si="2"/>
        <v>12446.10109980515</v>
      </c>
      <c r="H57" s="33">
        <f>H56*(1+C$15)</f>
        <v>1729.2733839374525</v>
      </c>
      <c r="I57" s="34">
        <f>I56+(C$13-(C$13-C$12)*0.95^F56)*J56</f>
        <v>14175.374483742602</v>
      </c>
      <c r="J57" s="33">
        <f>J56*(1+C$15)</f>
        <v>864.63669196872627</v>
      </c>
      <c r="K57" s="16">
        <f t="shared" si="0"/>
        <v>0.77618457795778917</v>
      </c>
      <c r="L57" s="7">
        <f t="shared" si="3"/>
        <v>4.7613485138102485E-2</v>
      </c>
      <c r="M57" s="7">
        <f t="shared" si="4"/>
        <v>6.0995686072375543E-2</v>
      </c>
      <c r="N57" s="7">
        <f t="shared" si="5"/>
        <v>0.12199137214475109</v>
      </c>
    </row>
    <row r="58" spans="6:14" ht="12.75" customHeight="1" x14ac:dyDescent="0.3">
      <c r="F58" s="6">
        <f t="shared" ref="F58:F101" si="7">F57+1</f>
        <v>56</v>
      </c>
      <c r="G58" s="33">
        <f t="shared" si="2"/>
        <v>13048.047830290216</v>
      </c>
      <c r="H58" s="33">
        <f>H57*(1+C$15)</f>
        <v>1798.4443192949507</v>
      </c>
      <c r="I58" s="34">
        <f>I57+(C$13-(C$13-C$12)*0.95^F57)*J57</f>
        <v>14846.492149585167</v>
      </c>
      <c r="J58" s="33">
        <f>J57*(1+C$15)</f>
        <v>899.22215964747534</v>
      </c>
      <c r="K58" s="16">
        <f t="shared" si="0"/>
        <v>0.77737534905989936</v>
      </c>
      <c r="L58" s="7">
        <f t="shared" si="3"/>
        <v>4.7343910851332716E-2</v>
      </c>
      <c r="M58" s="7">
        <f t="shared" ref="M58:M101" si="8">J58/I58</f>
        <v>6.0567988086842516E-2</v>
      </c>
      <c r="N58" s="7">
        <f t="shared" ref="N58:N101" si="9">H58/I58</f>
        <v>0.12113597617368503</v>
      </c>
    </row>
    <row r="59" spans="6:14" ht="12.75" customHeight="1" x14ac:dyDescent="0.3">
      <c r="F59" s="6">
        <f t="shared" si="7"/>
        <v>57</v>
      </c>
      <c r="G59" s="33">
        <f t="shared" si="2"/>
        <v>13675.14319775677</v>
      </c>
      <c r="H59" s="33">
        <f>H58*(1+C$15)</f>
        <v>1870.3820920667488</v>
      </c>
      <c r="I59" s="34">
        <f>I58+(C$13-(C$13-C$12)*0.95^F58)*J58</f>
        <v>15545.525289823519</v>
      </c>
      <c r="J59" s="33">
        <f>J58*(1+C$15)</f>
        <v>935.19104603337439</v>
      </c>
      <c r="K59" s="16">
        <f t="shared" si="0"/>
        <v>0.77850658160690456</v>
      </c>
      <c r="L59" s="7">
        <f t="shared" si="3"/>
        <v>4.708406088086492E-2</v>
      </c>
      <c r="M59" s="7">
        <f t="shared" si="8"/>
        <v>6.0158214572882479E-2</v>
      </c>
      <c r="N59" s="7">
        <f t="shared" si="9"/>
        <v>0.12031642914576496</v>
      </c>
    </row>
    <row r="60" spans="6:14" ht="12.75" customHeight="1" x14ac:dyDescent="0.3">
      <c r="F60" s="6">
        <f t="shared" si="7"/>
        <v>58</v>
      </c>
      <c r="G60" s="33">
        <f t="shared" si="2"/>
        <v>14328.380298470929</v>
      </c>
      <c r="H60" s="33">
        <f>H59*(1+C$15)</f>
        <v>1945.1973757494188</v>
      </c>
      <c r="I60" s="34">
        <f>I59+(C$13-(C$13-C$12)*0.95^F59)*J59</f>
        <v>16273.577674220347</v>
      </c>
      <c r="J60" s="33">
        <f>J59*(1+C$15)</f>
        <v>972.59868787470941</v>
      </c>
      <c r="K60" s="16">
        <f t="shared" si="0"/>
        <v>0.77958125252655863</v>
      </c>
      <c r="L60" s="7">
        <f t="shared" si="3"/>
        <v>4.6833565982709491E-2</v>
      </c>
      <c r="M60" s="7">
        <f t="shared" si="8"/>
        <v>5.9765511146048944E-2</v>
      </c>
      <c r="N60" s="7">
        <f t="shared" si="9"/>
        <v>0.11953102229209789</v>
      </c>
    </row>
    <row r="61" spans="6:14" ht="12.75" customHeight="1" x14ac:dyDescent="0.3">
      <c r="F61" s="6">
        <f t="shared" si="7"/>
        <v>59</v>
      </c>
      <c r="G61" s="33">
        <f t="shared" si="2"/>
        <v>15008.792106740006</v>
      </c>
      <c r="H61" s="33">
        <f>H60*(1+C$15)</f>
        <v>2023.0052707793957</v>
      </c>
      <c r="I61" s="34">
        <f>I60+(C$13-(C$13-C$12)*0.95^F60)*J60</f>
        <v>17031.7973775194</v>
      </c>
      <c r="J61" s="33">
        <f>J60*(1+C$15)</f>
        <v>1011.5026353896978</v>
      </c>
      <c r="K61" s="16">
        <f t="shared" si="0"/>
        <v>0.78060218990022934</v>
      </c>
      <c r="L61" s="7">
        <f t="shared" si="3"/>
        <v>4.6592072037126897E-2</v>
      </c>
      <c r="M61" s="7">
        <f t="shared" si="8"/>
        <v>5.9389071685693004E-2</v>
      </c>
      <c r="N61" s="7">
        <f t="shared" si="9"/>
        <v>0.11877814337138601</v>
      </c>
    </row>
    <row r="62" spans="6:14" ht="12.75" customHeight="1" x14ac:dyDescent="0.3">
      <c r="F62" s="6">
        <f t="shared" si="7"/>
        <v>60</v>
      </c>
      <c r="G62" s="33">
        <f t="shared" si="2"/>
        <v>15717.453068183881</v>
      </c>
      <c r="H62" s="33">
        <f>H61*(1+C$15)</f>
        <v>2103.9254816105718</v>
      </c>
      <c r="I62" s="34">
        <f>I61+(C$13-(C$13-C$12)*0.95^F61)*J61</f>
        <v>17821.378549794452</v>
      </c>
      <c r="J62" s="33">
        <f>J61*(1+C$15)</f>
        <v>1051.9627408052859</v>
      </c>
      <c r="K62" s="16">
        <f t="shared" si="0"/>
        <v>0.78157208040521797</v>
      </c>
      <c r="L62" s="7">
        <f t="shared" si="3"/>
        <v>4.6359239413993558E-2</v>
      </c>
      <c r="M62" s="7">
        <f t="shared" si="8"/>
        <v>5.902813510559872E-2</v>
      </c>
      <c r="N62" s="7">
        <f t="shared" si="9"/>
        <v>0.11805627021119744</v>
      </c>
    </row>
    <row r="63" spans="6:14" ht="12.75" customHeight="1" x14ac:dyDescent="0.3">
      <c r="F63" s="6">
        <f t="shared" si="7"/>
        <v>61</v>
      </c>
      <c r="G63" s="33">
        <f t="shared" si="2"/>
        <v>16455.480756759418</v>
      </c>
      <c r="H63" s="33">
        <f>H62*(1+C$15)</f>
        <v>2188.0825008749948</v>
      </c>
      <c r="I63" s="34">
        <f>I62+(C$13-(C$13-C$12)*0.95^F62)*J62</f>
        <v>18643.563257634414</v>
      </c>
      <c r="J63" s="33">
        <f>J62*(1+C$15)</f>
        <v>1094.0412504374974</v>
      </c>
      <c r="K63" s="16">
        <f t="shared" si="0"/>
        <v>0.78249347638495936</v>
      </c>
      <c r="L63" s="7">
        <f t="shared" si="3"/>
        <v>4.6134742356923164E-2</v>
      </c>
      <c r="M63" s="7">
        <f t="shared" si="8"/>
        <v>5.8681982372092677E-2</v>
      </c>
      <c r="N63" s="7">
        <f t="shared" si="9"/>
        <v>0.11736396474418535</v>
      </c>
    </row>
    <row r="64" spans="6:14" ht="12.75" customHeight="1" x14ac:dyDescent="0.3">
      <c r="F64" s="6">
        <f t="shared" si="7"/>
        <v>62</v>
      </c>
      <c r="G64" s="33">
        <f t="shared" si="2"/>
        <v>17224.037598087805</v>
      </c>
      <c r="H64" s="33">
        <f>H63*(1+C$15)</f>
        <v>2275.6058009099947</v>
      </c>
      <c r="I64" s="34">
        <f>I63+(C$13-(C$13-C$12)*0.95^F63)*J63</f>
        <v>19499.6433989978</v>
      </c>
      <c r="J64" s="33">
        <f>J63*(1+C$15)</f>
        <v>1137.8029004549974</v>
      </c>
      <c r="K64" s="16">
        <f t="shared" si="0"/>
        <v>0.78336880256570884</v>
      </c>
      <c r="L64" s="7">
        <f t="shared" si="3"/>
        <v>4.5918268387499683E-2</v>
      </c>
      <c r="M64" s="7">
        <f t="shared" si="8"/>
        <v>5.8349933748710281E-2</v>
      </c>
      <c r="N64" s="7">
        <f t="shared" si="9"/>
        <v>0.11669986749742056</v>
      </c>
    </row>
    <row r="65" spans="6:14" ht="12.75" customHeight="1" x14ac:dyDescent="0.3">
      <c r="F65" s="6">
        <f t="shared" si="7"/>
        <v>63</v>
      </c>
      <c r="G65" s="33">
        <f t="shared" si="2"/>
        <v>18024.332661736626</v>
      </c>
      <c r="H65" s="33">
        <f>H64*(1+C$15)</f>
        <v>2366.6300329463947</v>
      </c>
      <c r="I65" s="34">
        <f>I64+(C$13-(C$13-C$12)*0.95^F64)*J64</f>
        <v>20390.962694683021</v>
      </c>
      <c r="J65" s="33">
        <f>J64*(1+C$15)</f>
        <v>1183.3150164731974</v>
      </c>
      <c r="K65" s="16">
        <f t="shared" si="0"/>
        <v>0.78420036243742564</v>
      </c>
      <c r="L65" s="7">
        <f t="shared" si="3"/>
        <v>4.570951773051557E-2</v>
      </c>
      <c r="M65" s="7">
        <f t="shared" si="8"/>
        <v>5.8031346248392131E-2</v>
      </c>
      <c r="N65" s="7">
        <f t="shared" si="9"/>
        <v>0.11606269249678426</v>
      </c>
    </row>
    <row r="66" spans="6:14" ht="12.75" customHeight="1" x14ac:dyDescent="0.3">
      <c r="F66" s="6">
        <f t="shared" si="7"/>
        <v>64</v>
      </c>
      <c r="G66" s="33">
        <f t="shared" si="2"/>
        <v>18857.623525214702</v>
      </c>
      <c r="H66" s="33">
        <f>H65*(1+C$15)</f>
        <v>2461.2952342642507</v>
      </c>
      <c r="I66" s="34">
        <f>I65+(C$13-(C$13-C$12)*0.95^F65)*J65</f>
        <v>21318.918759478951</v>
      </c>
      <c r="J66" s="33">
        <f>J65*(1+C$15)</f>
        <v>1230.6476171321253</v>
      </c>
      <c r="K66" s="16">
        <f t="shared" si="0"/>
        <v>0.78499034431555481</v>
      </c>
      <c r="L66" s="7">
        <f t="shared" si="3"/>
        <v>4.5508202760720762E-2</v>
      </c>
      <c r="M66" s="7">
        <f t="shared" si="8"/>
        <v>5.7725611275897711E-2</v>
      </c>
      <c r="N66" s="7">
        <f t="shared" si="9"/>
        <v>0.11545122255179542</v>
      </c>
    </row>
    <row r="67" spans="6:14" ht="12.75" customHeight="1" x14ac:dyDescent="0.3">
      <c r="F67" s="6">
        <f t="shared" si="7"/>
        <v>65</v>
      </c>
      <c r="G67" s="33">
        <f t="shared" si="2"/>
        <v>19725.218212547796</v>
      </c>
      <c r="H67" s="33">
        <f>H66*(1+C$15)</f>
        <v>2559.7470436348208</v>
      </c>
      <c r="I67" s="34">
        <f>I66+(C$13-(C$13-C$12)*0.95^F66)*J66</f>
        <v>22284.965256182615</v>
      </c>
      <c r="J67" s="33">
        <f>J66*(1+C$15)</f>
        <v>1279.8735218174104</v>
      </c>
      <c r="K67" s="16">
        <f t="shared" ref="K67:K101" si="10">(I68-I67)/J67</f>
        <v>0.78574082709977489</v>
      </c>
      <c r="L67" s="7">
        <f t="shared" si="3"/>
        <v>4.5314047471292751E-2</v>
      </c>
      <c r="M67" s="7">
        <f t="shared" si="8"/>
        <v>5.7432152444676997E-2</v>
      </c>
      <c r="N67" s="7">
        <f t="shared" si="9"/>
        <v>0.11486430488935399</v>
      </c>
    </row>
    <row r="68" spans="6:14" ht="12.75" customHeight="1" x14ac:dyDescent="0.3">
      <c r="F68" s="6">
        <f t="shared" si="7"/>
        <v>66</v>
      </c>
      <c r="G68" s="33">
        <f t="shared" ref="G68:G102" si="11">I68-H68</f>
        <v>20628.477210418314</v>
      </c>
      <c r="H68" s="33">
        <f>H67*(1+C$15)</f>
        <v>2662.1369253802136</v>
      </c>
      <c r="I68" s="34">
        <f>I67+(C$13-(C$13-C$12)*0.95^F67)*J67</f>
        <v>23290.614135798529</v>
      </c>
      <c r="J68" s="33">
        <f>J67*(1+C$15)</f>
        <v>1331.0684626901068</v>
      </c>
      <c r="K68" s="16">
        <f t="shared" si="10"/>
        <v>0.78645378574478564</v>
      </c>
      <c r="L68" s="7">
        <f t="shared" ref="L68:L102" si="12">I68/I67-1</f>
        <v>4.5126786964000853E-2</v>
      </c>
      <c r="M68" s="7">
        <f t="shared" si="8"/>
        <v>5.7150423553847203E-2</v>
      </c>
      <c r="N68" s="7">
        <f t="shared" si="9"/>
        <v>0.11430084710769441</v>
      </c>
    </row>
    <row r="69" spans="6:14" ht="12.75" customHeight="1" x14ac:dyDescent="0.3">
      <c r="F69" s="6">
        <f t="shared" si="7"/>
        <v>67</v>
      </c>
      <c r="G69" s="33">
        <f t="shared" si="11"/>
        <v>21568.815564971232</v>
      </c>
      <c r="H69" s="33">
        <f>H68*(1+C$15)</f>
        <v>2768.6224023954223</v>
      </c>
      <c r="I69" s="34">
        <f>I68+(C$13-(C$13-C$12)*0.95^F68)*J68</f>
        <v>24337.437967366655</v>
      </c>
      <c r="J69" s="33">
        <f>J68*(1+C$15)</f>
        <v>1384.3112011977112</v>
      </c>
      <c r="K69" s="16">
        <f t="shared" si="10"/>
        <v>0.78713109645754653</v>
      </c>
      <c r="L69" s="7">
        <f t="shared" si="12"/>
        <v>4.4946166960841083E-2</v>
      </c>
      <c r="M69" s="7">
        <f t="shared" si="8"/>
        <v>5.6879906712197593E-2</v>
      </c>
      <c r="N69" s="7">
        <f t="shared" si="9"/>
        <v>0.11375981342439519</v>
      </c>
    </row>
    <row r="70" spans="6:14" ht="12.75" customHeight="1" x14ac:dyDescent="0.3">
      <c r="F70" s="6">
        <f t="shared" si="7"/>
        <v>68</v>
      </c>
      <c r="G70" s="33">
        <f t="shared" si="11"/>
        <v>22547.705062512636</v>
      </c>
      <c r="H70" s="33">
        <f>H69*(1+C$15)</f>
        <v>2879.3672984912391</v>
      </c>
      <c r="I70" s="34">
        <f>I69+(C$13-(C$13-C$12)*0.95^F69)*J69</f>
        <v>25427.072361003873</v>
      </c>
      <c r="J70" s="33">
        <f>J69*(1+C$15)</f>
        <v>1439.6836492456196</v>
      </c>
      <c r="K70" s="16">
        <f t="shared" si="10"/>
        <v>0.78777454163467153</v>
      </c>
      <c r="L70" s="7">
        <f t="shared" si="12"/>
        <v>4.4771943336775033E-2</v>
      </c>
      <c r="M70" s="7">
        <f t="shared" si="8"/>
        <v>5.6620110597301189E-2</v>
      </c>
      <c r="N70" s="7">
        <f t="shared" si="9"/>
        <v>0.11324022119460238</v>
      </c>
    </row>
    <row r="71" spans="6:14" ht="12.75" customHeight="1" x14ac:dyDescent="0.3">
      <c r="F71" s="6">
        <f t="shared" si="7"/>
        <v>69</v>
      </c>
      <c r="G71" s="33">
        <f t="shared" si="11"/>
        <v>23566.676497456385</v>
      </c>
      <c r="H71" s="33">
        <f>H70*(1+C$15)</f>
        <v>2994.5419904308887</v>
      </c>
      <c r="I71" s="34">
        <f>I70+(C$13-(C$13-C$12)*0.95^F70)*J70</f>
        <v>26561.218487887272</v>
      </c>
      <c r="J71" s="33">
        <f>J70*(1+C$15)</f>
        <v>1497.2709952154444</v>
      </c>
      <c r="K71" s="16">
        <f t="shared" si="10"/>
        <v>0.78838581455293788</v>
      </c>
      <c r="L71" s="7">
        <f t="shared" si="12"/>
        <v>4.4603881673093371E-2</v>
      </c>
      <c r="M71" s="7">
        <f t="shared" si="8"/>
        <v>5.6370568838859776E-2</v>
      </c>
      <c r="N71" s="7">
        <f t="shared" si="9"/>
        <v>0.11274113767771955</v>
      </c>
    </row>
    <row r="72" spans="6:14" ht="12.75" customHeight="1" x14ac:dyDescent="0.3">
      <c r="F72" s="6">
        <f t="shared" si="7"/>
        <v>70</v>
      </c>
      <c r="G72" s="33">
        <f t="shared" si="11"/>
        <v>24627.322031008563</v>
      </c>
      <c r="H72" s="33">
        <f>H71*(1+C$15)</f>
        <v>3114.3236700481243</v>
      </c>
      <c r="I72" s="34">
        <f>I71+(C$13-(C$13-C$12)*0.95^F71)*J71</f>
        <v>27741.645701056688</v>
      </c>
      <c r="J72" s="33">
        <f>J71*(1+C$15)</f>
        <v>1557.1618350240622</v>
      </c>
      <c r="K72" s="16">
        <f t="shared" si="10"/>
        <v>0.78896652382528931</v>
      </c>
      <c r="L72" s="7">
        <f t="shared" si="12"/>
        <v>4.4441756830836843E-2</v>
      </c>
      <c r="M72" s="7">
        <f t="shared" si="8"/>
        <v>5.6130838516359159E-2</v>
      </c>
      <c r="N72" s="7">
        <f t="shared" si="9"/>
        <v>0.11226167703271832</v>
      </c>
    </row>
    <row r="73" spans="6:14" ht="12.75" customHeight="1" x14ac:dyDescent="0.3">
      <c r="F73" s="6">
        <f t="shared" si="7"/>
        <v>71</v>
      </c>
      <c r="G73" s="33">
        <f t="shared" si="11"/>
        <v>25731.297644218983</v>
      </c>
      <c r="H73" s="33">
        <f>H72*(1+C$15)</f>
        <v>3238.8966168500492</v>
      </c>
      <c r="I73" s="34">
        <f>I72+(C$13-(C$13-C$12)*0.95^F72)*J72</f>
        <v>28970.194261069031</v>
      </c>
      <c r="J73" s="33">
        <f>J72*(1+C$15)</f>
        <v>1619.4483084250246</v>
      </c>
      <c r="K73" s="16">
        <f t="shared" si="10"/>
        <v>0.78951819763402531</v>
      </c>
      <c r="L73" s="7">
        <f t="shared" si="12"/>
        <v>4.4285352543650625E-2</v>
      </c>
      <c r="M73" s="7">
        <f t="shared" si="8"/>
        <v>5.5900498761973616E-2</v>
      </c>
      <c r="N73" s="7">
        <f t="shared" si="9"/>
        <v>0.11180099752394723</v>
      </c>
    </row>
    <row r="74" spans="6:14" ht="12.75" customHeight="1" x14ac:dyDescent="0.3">
      <c r="F74" s="6">
        <f t="shared" si="7"/>
        <v>72</v>
      </c>
      <c r="G74" s="33">
        <f t="shared" si="11"/>
        <v>26880.325689174177</v>
      </c>
      <c r="H74" s="33">
        <f>H73*(1+C$15)</f>
        <v>3368.4524815240511</v>
      </c>
      <c r="I74" s="34">
        <f>I73+(C$13-(C$13-C$12)*0.95^F73)*J73</f>
        <v>30248.778170698228</v>
      </c>
      <c r="J74" s="33">
        <f>J73*(1+C$15)</f>
        <v>1684.2262407620256</v>
      </c>
      <c r="K74" s="16">
        <f t="shared" si="10"/>
        <v>0.79004228775232344</v>
      </c>
      <c r="L74" s="7">
        <f t="shared" si="12"/>
        <v>4.4134461029396554E-2</v>
      </c>
      <c r="M74" s="7">
        <f t="shared" si="8"/>
        <v>5.5679149460440794E-2</v>
      </c>
      <c r="N74" s="7">
        <f t="shared" si="9"/>
        <v>0.11135829892088159</v>
      </c>
    </row>
    <row r="75" spans="6:14" ht="12.75" customHeight="1" x14ac:dyDescent="0.3">
      <c r="F75" s="6">
        <f t="shared" si="7"/>
        <v>73</v>
      </c>
      <c r="G75" s="33">
        <f t="shared" si="11"/>
        <v>28076.197542257341</v>
      </c>
      <c r="H75" s="33">
        <f>H74*(1+C$15)</f>
        <v>3503.1905807850135</v>
      </c>
      <c r="I75" s="34">
        <f>I74+(C$13-(C$13-C$12)*0.95^F74)*J74</f>
        <v>31579.388123042354</v>
      </c>
      <c r="J75" s="33">
        <f>J74*(1+C$15)</f>
        <v>1751.5952903925067</v>
      </c>
      <c r="K75" s="16">
        <f t="shared" si="10"/>
        <v>0.79054017336470739</v>
      </c>
      <c r="L75" s="7">
        <f t="shared" si="12"/>
        <v>4.398888261983025E-2</v>
      </c>
      <c r="M75" s="7">
        <f t="shared" si="8"/>
        <v>5.5466410038338583E-2</v>
      </c>
      <c r="N75" s="7">
        <f t="shared" si="9"/>
        <v>0.11093282007667717</v>
      </c>
    </row>
    <row r="76" spans="6:14" ht="12.75" customHeight="1" x14ac:dyDescent="0.3">
      <c r="F76" s="6">
        <f t="shared" si="7"/>
        <v>74</v>
      </c>
      <c r="G76" s="33">
        <f t="shared" si="11"/>
        <v>29320.776363557638</v>
      </c>
      <c r="H76" s="33">
        <f>H75*(1+C$15)</f>
        <v>3643.3182040164143</v>
      </c>
      <c r="I76" s="34">
        <f>I75+(C$13-(C$13-C$12)*0.95^F75)*J75</f>
        <v>32964.094567574051</v>
      </c>
      <c r="J76" s="33">
        <f>J75*(1+C$15)</f>
        <v>1821.6591020082071</v>
      </c>
      <c r="K76" s="16">
        <f t="shared" si="10"/>
        <v>0.79101316469647165</v>
      </c>
      <c r="L76" s="7">
        <f t="shared" si="12"/>
        <v>4.3848425407626124E-2</v>
      </c>
      <c r="M76" s="7">
        <f t="shared" si="8"/>
        <v>5.5261918335840696E-2</v>
      </c>
      <c r="N76" s="7">
        <f t="shared" si="9"/>
        <v>0.11052383667168139</v>
      </c>
    </row>
    <row r="77" spans="6:14" ht="12.75" customHeight="1" x14ac:dyDescent="0.3">
      <c r="F77" s="6">
        <f t="shared" si="7"/>
        <v>75</v>
      </c>
      <c r="G77" s="33">
        <f t="shared" si="11"/>
        <v>30615.999966674626</v>
      </c>
      <c r="H77" s="33">
        <f>H76*(1+C$15)</f>
        <v>3789.050932177071</v>
      </c>
      <c r="I77" s="34">
        <f>I76+(C$13-(C$13-C$12)*0.95^F76)*J76</f>
        <v>34405.050898851696</v>
      </c>
      <c r="J77" s="33">
        <f>J76*(1+C$15)</f>
        <v>1894.5254660885355</v>
      </c>
      <c r="K77" s="16">
        <f t="shared" si="10"/>
        <v>0.7914625064616494</v>
      </c>
      <c r="L77" s="7">
        <f t="shared" si="12"/>
        <v>4.3712904910031325E-2</v>
      </c>
      <c r="M77" s="7">
        <f t="shared" si="8"/>
        <v>5.5065329554613948E-2</v>
      </c>
      <c r="N77" s="7">
        <f t="shared" si="9"/>
        <v>0.1101306591092279</v>
      </c>
    </row>
    <row r="78" spans="6:14" ht="12.75" customHeight="1" x14ac:dyDescent="0.3">
      <c r="F78" s="6">
        <f t="shared" si="7"/>
        <v>76</v>
      </c>
      <c r="G78" s="33">
        <f t="shared" si="11"/>
        <v>31963.8838033334</v>
      </c>
      <c r="H78" s="33">
        <f>H77*(1+C$15)</f>
        <v>3940.612969464154</v>
      </c>
      <c r="I78" s="34">
        <f>I77+(C$13-(C$13-C$12)*0.95^F77)*J77</f>
        <v>35904.496772797553</v>
      </c>
      <c r="J78" s="33">
        <f>J77*(1+C$15)</f>
        <v>1970.306484732077</v>
      </c>
      <c r="K78" s="16">
        <f t="shared" si="10"/>
        <v>0.79188938113856489</v>
      </c>
      <c r="L78" s="7">
        <f t="shared" si="12"/>
        <v>4.358214374843139E-2</v>
      </c>
      <c r="M78" s="7">
        <f t="shared" si="8"/>
        <v>5.4876315276053307E-2</v>
      </c>
      <c r="N78" s="7">
        <f t="shared" si="9"/>
        <v>0.10975263055210661</v>
      </c>
    </row>
    <row r="79" spans="6:14" ht="12.75" customHeight="1" x14ac:dyDescent="0.3">
      <c r="F79" s="6">
        <f t="shared" si="7"/>
        <v>77</v>
      </c>
      <c r="G79" s="33">
        <f t="shared" si="11"/>
        <v>33366.524067402621</v>
      </c>
      <c r="H79" s="33">
        <f>H78*(1+C$15)</f>
        <v>4098.2374882427202</v>
      </c>
      <c r="I79" s="34">
        <f>I78+(C$13-(C$13-C$12)*0.95^F78)*J78</f>
        <v>37464.761555645338</v>
      </c>
      <c r="J79" s="33">
        <f>J78*(1+C$15)</f>
        <v>2049.1187441213601</v>
      </c>
      <c r="K79" s="16">
        <f t="shared" si="10"/>
        <v>0.79229491208163971</v>
      </c>
      <c r="L79" s="7">
        <f t="shared" si="12"/>
        <v>4.3455971343118627E-2</v>
      </c>
      <c r="M79" s="7">
        <f t="shared" si="8"/>
        <v>5.4694562544535689E-2</v>
      </c>
      <c r="N79" s="7">
        <f t="shared" si="9"/>
        <v>0.10938912508907138</v>
      </c>
    </row>
    <row r="80" spans="6:14" ht="12.75" customHeight="1" x14ac:dyDescent="0.3">
      <c r="F80" s="6">
        <f t="shared" si="7"/>
        <v>78</v>
      </c>
      <c r="G80" s="33">
        <f t="shared" si="11"/>
        <v>34826.100923091384</v>
      </c>
      <c r="H80" s="33">
        <f>H79*(1+C$15)</f>
        <v>4262.1669877724289</v>
      </c>
      <c r="I80" s="34">
        <f>I79+(C$13-(C$13-C$12)*0.95^F79)*J79</f>
        <v>39088.267910863811</v>
      </c>
      <c r="J80" s="33">
        <f>J79*(1+C$15)</f>
        <v>2131.0834938862145</v>
      </c>
      <c r="K80" s="16">
        <f t="shared" si="10"/>
        <v>0.79268016647755579</v>
      </c>
      <c r="L80" s="7">
        <f t="shared" si="12"/>
        <v>4.333422362256667E-2</v>
      </c>
      <c r="M80" s="7">
        <f t="shared" si="8"/>
        <v>5.4519773010814891E-2</v>
      </c>
      <c r="N80" s="7">
        <f t="shared" si="9"/>
        <v>0.10903954602162978</v>
      </c>
    </row>
    <row r="81" spans="6:14" ht="12.75" customHeight="1" x14ac:dyDescent="0.3">
      <c r="F81" s="6">
        <f t="shared" si="7"/>
        <v>79</v>
      </c>
      <c r="G81" s="33">
        <f t="shared" si="11"/>
        <v>36344.881862291782</v>
      </c>
      <c r="H81" s="33">
        <f>H80*(1+C$15)</f>
        <v>4432.6536672833263</v>
      </c>
      <c r="I81" s="34">
        <f>I80+(C$13-(C$13-C$12)*0.95^F80)*J80</f>
        <v>40777.535529575107</v>
      </c>
      <c r="J81" s="33">
        <f>J80*(1+C$15)</f>
        <v>2216.3268336416631</v>
      </c>
      <c r="K81" s="16">
        <f t="shared" si="10"/>
        <v>0.79304615815367774</v>
      </c>
      <c r="L81" s="7">
        <f t="shared" si="12"/>
        <v>4.3216742746531311E-2</v>
      </c>
      <c r="M81" s="7">
        <f t="shared" si="8"/>
        <v>5.4351662131082126E-2</v>
      </c>
      <c r="N81" s="7">
        <f t="shared" si="9"/>
        <v>0.10870332426216425</v>
      </c>
    </row>
    <row r="82" spans="6:14" ht="12.75" customHeight="1" x14ac:dyDescent="0.3">
      <c r="F82" s="6">
        <f t="shared" si="7"/>
        <v>80</v>
      </c>
      <c r="G82" s="33">
        <f t="shared" si="11"/>
        <v>37925.225196232874</v>
      </c>
      <c r="H82" s="33">
        <f>H81*(1+C$15)</f>
        <v>4609.9598139746595</v>
      </c>
      <c r="I82" s="34">
        <f>I81+(C$13-(C$13-C$12)*0.95^F81)*J81</f>
        <v>42535.185010207533</v>
      </c>
      <c r="J82" s="33">
        <f>J81*(1+C$15)</f>
        <v>2304.9799069873297</v>
      </c>
      <c r="K82" s="16">
        <f t="shared" si="10"/>
        <v>0.79339385024599585</v>
      </c>
      <c r="L82" s="7">
        <f t="shared" si="12"/>
        <v>4.3103376842321461E-2</v>
      </c>
      <c r="M82" s="7">
        <f t="shared" si="8"/>
        <v>5.4189958417582618E-2</v>
      </c>
      <c r="N82" s="7">
        <f t="shared" si="9"/>
        <v>0.10837991683516524</v>
      </c>
    </row>
    <row r="83" spans="6:14" ht="12.75" customHeight="1" x14ac:dyDescent="0.3">
      <c r="F83" s="6">
        <f t="shared" si="7"/>
        <v>81</v>
      </c>
      <c r="G83" s="33">
        <f t="shared" si="11"/>
        <v>39569.583686818223</v>
      </c>
      <c r="H83" s="33">
        <f>H82*(1+C$15)</f>
        <v>4794.3582065336459</v>
      </c>
      <c r="I83" s="34">
        <f>I82+(C$13-(C$13-C$12)*0.95^F82)*J82</f>
        <v>44363.941893351868</v>
      </c>
      <c r="J83" s="33">
        <f>J82*(1+C$15)</f>
        <v>2397.1791032668229</v>
      </c>
      <c r="K83" s="16">
        <f t="shared" si="10"/>
        <v>0.79372415773369398</v>
      </c>
      <c r="L83" s="7">
        <f t="shared" si="12"/>
        <v>4.2993979753596312E-2</v>
      </c>
      <c r="M83" s="7">
        <f t="shared" si="8"/>
        <v>5.4034402737013112E-2</v>
      </c>
      <c r="N83" s="7">
        <f t="shared" si="9"/>
        <v>0.10806880547402622</v>
      </c>
    </row>
    <row r="84" spans="6:14" ht="12.75" customHeight="1" x14ac:dyDescent="0.3">
      <c r="F84" s="6">
        <f t="shared" si="7"/>
        <v>82</v>
      </c>
      <c r="G84" s="33">
        <f t="shared" si="11"/>
        <v>41280.508323234149</v>
      </c>
      <c r="H84" s="33">
        <f>H83*(1+C$15)</f>
        <v>4986.1325347949924</v>
      </c>
      <c r="I84" s="34">
        <f>I83+(C$13-(C$13-C$12)*0.95^F83)*J83</f>
        <v>46266.640858029139</v>
      </c>
      <c r="J84" s="33">
        <f>J83*(1+C$15)</f>
        <v>2493.0662673974962</v>
      </c>
      <c r="K84" s="16">
        <f t="shared" si="10"/>
        <v>0.79403794984701137</v>
      </c>
      <c r="L84" s="7">
        <f t="shared" si="12"/>
        <v>4.2888410801078969E-2</v>
      </c>
      <c r="M84" s="7">
        <f t="shared" si="8"/>
        <v>5.3884747653229467E-2</v>
      </c>
      <c r="N84" s="7">
        <f t="shared" si="9"/>
        <v>0.10776949530645893</v>
      </c>
    </row>
    <row r="85" spans="6:14" ht="12.75" customHeight="1" x14ac:dyDescent="0.3">
      <c r="F85" s="6">
        <f t="shared" si="7"/>
        <v>83</v>
      </c>
      <c r="G85" s="33">
        <f t="shared" si="11"/>
        <v>43060.652249639395</v>
      </c>
      <c r="H85" s="33">
        <f>H84*(1+C$15)</f>
        <v>5185.5778361867924</v>
      </c>
      <c r="I85" s="34">
        <f>I84+(C$13-(C$13-C$12)*0.95^F84)*J84</f>
        <v>48246.230085826188</v>
      </c>
      <c r="J85" s="33">
        <f>J84*(1+C$15)</f>
        <v>2592.7889180933962</v>
      </c>
      <c r="K85" s="16">
        <f t="shared" si="10"/>
        <v>0.79433605235465854</v>
      </c>
      <c r="L85" s="7">
        <f t="shared" si="12"/>
        <v>4.2786534554593914E-2</v>
      </c>
      <c r="M85" s="7">
        <f t="shared" si="8"/>
        <v>5.3740756811071703E-2</v>
      </c>
      <c r="N85" s="7">
        <f t="shared" si="9"/>
        <v>0.10748151362214341</v>
      </c>
    </row>
    <row r="86" spans="6:14" ht="12.75" customHeight="1" x14ac:dyDescent="0.3">
      <c r="F86" s="6">
        <f t="shared" si="7"/>
        <v>84</v>
      </c>
      <c r="G86" s="33">
        <f t="shared" si="11"/>
        <v>44912.774849979134</v>
      </c>
      <c r="H86" s="33">
        <f>H85*(1+C$15)</f>
        <v>5393.0009496342645</v>
      </c>
      <c r="I86" s="34">
        <f>I85+(C$13-(C$13-C$12)*0.95^F85)*J85</f>
        <v>50305.775799613402</v>
      </c>
      <c r="J86" s="33">
        <f>J85*(1+C$15)</f>
        <v>2696.5004748171323</v>
      </c>
      <c r="K86" s="16">
        <f t="shared" si="10"/>
        <v>0.7946192497369261</v>
      </c>
      <c r="L86" s="7">
        <f t="shared" si="12"/>
        <v>4.268822061585853E-2</v>
      </c>
      <c r="M86" s="7">
        <f t="shared" si="8"/>
        <v>5.3602204358368225E-2</v>
      </c>
      <c r="N86" s="7">
        <f t="shared" si="9"/>
        <v>0.10720440871673645</v>
      </c>
    </row>
    <row r="87" spans="6:14" ht="12.75" customHeight="1" x14ac:dyDescent="0.3">
      <c r="F87" s="6">
        <f t="shared" si="7"/>
        <v>85</v>
      </c>
      <c r="G87" s="33">
        <f t="shared" si="11"/>
        <v>46839.745996208221</v>
      </c>
      <c r="H87" s="33">
        <f>H86*(1+C$15)</f>
        <v>5608.7209876196357</v>
      </c>
      <c r="I87" s="34">
        <f>I86+(C$13-(C$13-C$12)*0.95^F86)*J86</f>
        <v>52448.466983827857</v>
      </c>
      <c r="J87" s="33">
        <f>J86*(1+C$15)</f>
        <v>2804.3604938098179</v>
      </c>
      <c r="K87" s="16">
        <f t="shared" si="10"/>
        <v>0.79488828725008143</v>
      </c>
      <c r="L87" s="7">
        <f t="shared" si="12"/>
        <v>4.2593343411492013E-2</v>
      </c>
      <c r="M87" s="7">
        <f t="shared" si="8"/>
        <v>5.3468874403412477E-2</v>
      </c>
      <c r="N87" s="7">
        <f t="shared" si="9"/>
        <v>0.10693774880682495</v>
      </c>
    </row>
    <row r="88" spans="6:14" ht="12.75" customHeight="1" x14ac:dyDescent="0.3">
      <c r="F88" s="6">
        <f t="shared" si="7"/>
        <v>86</v>
      </c>
      <c r="G88" s="33">
        <f t="shared" si="11"/>
        <v>48844.550466459717</v>
      </c>
      <c r="H88" s="33">
        <f>H87*(1+C$15)</f>
        <v>5833.069827124421</v>
      </c>
      <c r="I88" s="34">
        <f>I87+(C$13-(C$13-C$12)*0.95^F87)*J87</f>
        <v>54677.620293584136</v>
      </c>
      <c r="J88" s="33">
        <f>J87*(1+C$15)</f>
        <v>2916.5349135622105</v>
      </c>
      <c r="K88" s="16">
        <f t="shared" si="10"/>
        <v>0.79514387288757737</v>
      </c>
      <c r="L88" s="7">
        <f t="shared" si="12"/>
        <v>4.2501781995718302E-2</v>
      </c>
      <c r="M88" s="7">
        <f t="shared" si="8"/>
        <v>5.3340560505418272E-2</v>
      </c>
      <c r="N88" s="7">
        <f t="shared" si="9"/>
        <v>0.10668112101083654</v>
      </c>
    </row>
    <row r="89" spans="6:14" ht="12.75" customHeight="1" x14ac:dyDescent="0.3">
      <c r="F89" s="6">
        <f t="shared" si="7"/>
        <v>87</v>
      </c>
      <c r="G89" s="33">
        <f t="shared" si="11"/>
        <v>50930.292539956426</v>
      </c>
      <c r="H89" s="33">
        <f>H88*(1+C$15)</f>
        <v>6066.392620209398</v>
      </c>
      <c r="I89" s="34">
        <f>I88+(C$13-(C$13-C$12)*0.95^F88)*J88</f>
        <v>56996.685160165827</v>
      </c>
      <c r="J89" s="33">
        <f>J88*(1+C$15)</f>
        <v>3033.196310104699</v>
      </c>
      <c r="K89" s="16">
        <f t="shared" si="10"/>
        <v>0.7953866792431965</v>
      </c>
      <c r="L89" s="7">
        <f t="shared" si="12"/>
        <v>4.2413419862272539E-2</v>
      </c>
      <c r="M89" s="7">
        <f t="shared" si="8"/>
        <v>5.3217065195653813E-2</v>
      </c>
      <c r="N89" s="7">
        <f t="shared" si="9"/>
        <v>0.10643413039130763</v>
      </c>
    </row>
    <row r="90" spans="6:14" ht="12.75" customHeight="1" x14ac:dyDescent="0.3">
      <c r="F90" s="6">
        <f t="shared" si="7"/>
        <v>88</v>
      </c>
      <c r="G90" s="33">
        <f t="shared" si="11"/>
        <v>53100.200775734949</v>
      </c>
      <c r="H90" s="33">
        <f>H89*(1+C$15)</f>
        <v>6309.048325017774</v>
      </c>
      <c r="I90" s="34">
        <f>I89+(C$13-(C$13-C$12)*0.95^F89)*J89</f>
        <v>59409.249100752721</v>
      </c>
      <c r="J90" s="33">
        <f>J89*(1+C$15)</f>
        <v>3154.524162508887</v>
      </c>
      <c r="K90" s="16">
        <f t="shared" si="10"/>
        <v>0.79561734528103711</v>
      </c>
      <c r="L90" s="7">
        <f t="shared" si="12"/>
        <v>4.2328144765039877E-2</v>
      </c>
      <c r="M90" s="7">
        <f t="shared" si="8"/>
        <v>5.3098199527132531E-2</v>
      </c>
      <c r="N90" s="7">
        <f t="shared" si="9"/>
        <v>0.10619639905426506</v>
      </c>
    </row>
    <row r="91" spans="6:14" ht="12.75" customHeight="1" x14ac:dyDescent="0.3">
      <c r="F91" s="6">
        <f t="shared" si="7"/>
        <v>89</v>
      </c>
      <c r="G91" s="33">
        <f t="shared" si="11"/>
        <v>55357.632982534444</v>
      </c>
      <c r="H91" s="33">
        <f>H90*(1+C$15)</f>
        <v>6561.4102580184854</v>
      </c>
      <c r="I91" s="34">
        <f>I90+(C$13-(C$13-C$12)*0.95^F90)*J90</f>
        <v>61919.043240552928</v>
      </c>
      <c r="J91" s="33">
        <f>J90*(1+C$15)</f>
        <v>3280.7051290092427</v>
      </c>
      <c r="K91" s="16">
        <f t="shared" si="10"/>
        <v>0.7958364780169862</v>
      </c>
      <c r="L91" s="7">
        <f t="shared" si="12"/>
        <v>4.2245848546980103E-2</v>
      </c>
      <c r="M91" s="7">
        <f t="shared" si="8"/>
        <v>5.2983782650901735E-2</v>
      </c>
      <c r="N91" s="7">
        <f t="shared" si="9"/>
        <v>0.10596756530180347</v>
      </c>
    </row>
    <row r="92" spans="6:14" ht="12.75" customHeight="1" x14ac:dyDescent="0.3">
      <c r="F92" s="6">
        <f t="shared" si="7"/>
        <v>90</v>
      </c>
      <c r="G92" s="33">
        <f t="shared" si="11"/>
        <v>57706.081387496684</v>
      </c>
      <c r="H92" s="33">
        <f>H91*(1+C$15)</f>
        <v>6823.8666683392248</v>
      </c>
      <c r="I92" s="34">
        <f>I91+(C$13-(C$13-C$12)*0.95^F91)*J91</f>
        <v>64529.948055835906</v>
      </c>
      <c r="J92" s="33">
        <f>J91*(1+C$15)</f>
        <v>3411.9333341696124</v>
      </c>
      <c r="K92" s="16">
        <f t="shared" si="10"/>
        <v>0.79604465411613667</v>
      </c>
      <c r="L92" s="7">
        <f t="shared" si="12"/>
        <v>4.2166426976911087E-2</v>
      </c>
      <c r="M92" s="7">
        <f t="shared" si="8"/>
        <v>5.2873641417119456E-2</v>
      </c>
      <c r="N92" s="7">
        <f t="shared" si="9"/>
        <v>0.10574728283423891</v>
      </c>
    </row>
    <row r="93" spans="6:14" ht="12.75" customHeight="1" x14ac:dyDescent="0.3">
      <c r="F93" s="6">
        <f t="shared" si="7"/>
        <v>91</v>
      </c>
      <c r="G93" s="33">
        <f t="shared" si="11"/>
        <v>60149.178011629476</v>
      </c>
      <c r="H93" s="33">
        <f>H92*(1+C$15)</f>
        <v>7096.8213350727938</v>
      </c>
      <c r="I93" s="34">
        <f>I92+(C$13-(C$13-C$12)*0.95^F92)*J92</f>
        <v>67245.999346702272</v>
      </c>
      <c r="J93" s="33">
        <f>J92*(1+C$15)</f>
        <v>3548.4106675363969</v>
      </c>
      <c r="K93" s="16">
        <f t="shared" si="10"/>
        <v>0.79624242141032986</v>
      </c>
      <c r="L93" s="7">
        <f t="shared" si="12"/>
        <v>4.2089779593751597E-2</v>
      </c>
      <c r="M93" s="7">
        <f t="shared" si="8"/>
        <v>5.2767609999246894E-2</v>
      </c>
      <c r="N93" s="7">
        <f t="shared" si="9"/>
        <v>0.10553521999849379</v>
      </c>
    </row>
    <row r="94" spans="6:14" ht="12.75" customHeight="1" x14ac:dyDescent="0.3">
      <c r="F94" s="6">
        <f t="shared" si="7"/>
        <v>92</v>
      </c>
      <c r="G94" s="33">
        <f t="shared" si="11"/>
        <v>62690.700260303995</v>
      </c>
      <c r="H94" s="33">
        <f>H93*(1+C$15)</f>
        <v>7380.6941884757061</v>
      </c>
      <c r="I94" s="34">
        <f>I93+(C$13-(C$13-C$12)*0.95^F93)*J93</f>
        <v>70071.394448779698</v>
      </c>
      <c r="J94" s="33">
        <f>J93*(1+C$15)</f>
        <v>3690.3470942378531</v>
      </c>
      <c r="K94" s="16">
        <f t="shared" si="10"/>
        <v>0.79643030033981288</v>
      </c>
      <c r="L94" s="7">
        <f t="shared" si="12"/>
        <v>4.2015809557836237E-2</v>
      </c>
      <c r="M94" s="7">
        <f t="shared" si="8"/>
        <v>5.2665529539809533E-2</v>
      </c>
      <c r="N94" s="7">
        <f t="shared" si="9"/>
        <v>0.10533105907961907</v>
      </c>
    </row>
    <row r="95" spans="6:14" ht="12.75" customHeight="1" x14ac:dyDescent="0.3">
      <c r="F95" s="6">
        <f t="shared" si="7"/>
        <v>93</v>
      </c>
      <c r="G95" s="33">
        <f t="shared" si="11"/>
        <v>65334.576737386975</v>
      </c>
      <c r="H95" s="33">
        <f>H94*(1+C$15)</f>
        <v>7675.9219560147349</v>
      </c>
      <c r="I95" s="34">
        <f>I94+(C$13-(C$13-C$12)*0.95^F94)*J94</f>
        <v>73010.498693401707</v>
      </c>
      <c r="J95" s="33">
        <f>J94*(1+C$15)</f>
        <v>3837.9609780073674</v>
      </c>
      <c r="K95" s="16">
        <f t="shared" si="10"/>
        <v>0.79660878532282087</v>
      </c>
      <c r="L95" s="7">
        <f t="shared" si="12"/>
        <v>4.1944423508945894E-2</v>
      </c>
      <c r="M95" s="7">
        <f t="shared" si="8"/>
        <v>5.2567247816295515E-2</v>
      </c>
      <c r="N95" s="7">
        <f t="shared" si="9"/>
        <v>0.10513449563259103</v>
      </c>
    </row>
    <row r="96" spans="6:14" ht="12.75" customHeight="1" x14ac:dyDescent="0.3">
      <c r="F96" s="6">
        <f t="shared" si="7"/>
        <v>94</v>
      </c>
      <c r="G96" s="33">
        <f t="shared" si="11"/>
        <v>68084.893291953224</v>
      </c>
      <c r="H96" s="33">
        <f>H95*(1+C$15)</f>
        <v>7982.9588342553243</v>
      </c>
      <c r="I96" s="34">
        <f>I95+(C$13-(C$13-C$12)*0.95^F95)*J95</f>
        <v>76067.852126208541</v>
      </c>
      <c r="J96" s="33">
        <f>J95*(1+C$15)</f>
        <v>3991.4794171276621</v>
      </c>
      <c r="K96" s="16">
        <f t="shared" si="10"/>
        <v>0.79677834605668307</v>
      </c>
      <c r="L96" s="7">
        <f t="shared" si="12"/>
        <v>4.1875531430702884E-2</v>
      </c>
      <c r="M96" s="7">
        <f t="shared" si="8"/>
        <v>5.2472618925865945E-2</v>
      </c>
      <c r="N96" s="7">
        <f t="shared" si="9"/>
        <v>0.10494523785173189</v>
      </c>
    </row>
    <row r="97" spans="6:14" ht="12.75" customHeight="1" x14ac:dyDescent="0.3">
      <c r="F97" s="6">
        <f t="shared" si="7"/>
        <v>95</v>
      </c>
      <c r="G97" s="33">
        <f t="shared" si="11"/>
        <v>70945.899306881271</v>
      </c>
      <c r="H97" s="33">
        <f>H96*(1+C$15)</f>
        <v>8302.2771876255374</v>
      </c>
      <c r="I97" s="34">
        <f>I96+(C$13-(C$13-C$12)*0.95^F96)*J96</f>
        <v>79248.176494506813</v>
      </c>
      <c r="J97" s="33">
        <f>J96*(1+C$15)</f>
        <v>4151.1385938127687</v>
      </c>
      <c r="K97" s="16">
        <f t="shared" si="10"/>
        <v>0.7969394287538466</v>
      </c>
      <c r="L97" s="7">
        <f t="shared" si="12"/>
        <v>4.1809046521014137E-2</v>
      </c>
      <c r="M97" s="7">
        <f t="shared" si="8"/>
        <v>5.2381502987649313E-2</v>
      </c>
      <c r="N97" s="7">
        <f t="shared" si="9"/>
        <v>0.10476300597529863</v>
      </c>
    </row>
    <row r="98" spans="6:14" ht="12.75" customHeight="1" x14ac:dyDescent="0.3">
      <c r="F98" s="6">
        <f t="shared" si="7"/>
        <v>96</v>
      </c>
      <c r="G98" s="33">
        <f t="shared" si="11"/>
        <v>73922.014239007447</v>
      </c>
      <c r="H98" s="33">
        <f>H97*(1+C$15)</f>
        <v>8634.3682751305587</v>
      </c>
      <c r="I98" s="34">
        <f>I97+(C$13-(C$13-C$12)*0.95^F97)*J97</f>
        <v>82556.382514138008</v>
      </c>
      <c r="J98" s="33">
        <f>J97*(1+C$15)</f>
        <v>4317.1841375652793</v>
      </c>
      <c r="K98" s="16">
        <f t="shared" si="10"/>
        <v>0.79709245731615597</v>
      </c>
      <c r="L98" s="7">
        <f t="shared" si="12"/>
        <v>4.1744885068245141E-2</v>
      </c>
      <c r="M98" s="7">
        <f t="shared" si="8"/>
        <v>5.2293765861481996E-2</v>
      </c>
      <c r="N98" s="7">
        <f t="shared" si="9"/>
        <v>0.10458753172296399</v>
      </c>
    </row>
    <row r="99" spans="6:14" ht="12.75" customHeight="1" x14ac:dyDescent="0.3">
      <c r="F99" s="6">
        <f t="shared" si="7"/>
        <v>97</v>
      </c>
      <c r="G99" s="33">
        <f t="shared" si="11"/>
        <v>77017.834420900472</v>
      </c>
      <c r="H99" s="33">
        <f>H98*(1+C$15)</f>
        <v>8979.7430061357809</v>
      </c>
      <c r="I99" s="34">
        <f>I98+(C$13-(C$13-C$12)*0.95^F98)*J98</f>
        <v>85997.577427036245</v>
      </c>
      <c r="J99" s="33">
        <f>J98*(1+C$15)</f>
        <v>4489.8715030678904</v>
      </c>
      <c r="K99" s="16">
        <f t="shared" si="10"/>
        <v>0.79723783445034579</v>
      </c>
      <c r="L99" s="7">
        <f t="shared" si="12"/>
        <v>4.1682966332844407E-2</v>
      </c>
      <c r="M99" s="7">
        <f t="shared" si="8"/>
        <v>5.2209278882039155E-2</v>
      </c>
      <c r="N99" s="7">
        <f t="shared" si="9"/>
        <v>0.10441855776407831</v>
      </c>
    </row>
    <row r="100" spans="6:14" ht="12.75" customHeight="1" x14ac:dyDescent="0.3">
      <c r="F100" s="6">
        <f t="shared" si="7"/>
        <v>98</v>
      </c>
      <c r="G100" s="33">
        <f t="shared" si="11"/>
        <v>80238.140134721194</v>
      </c>
      <c r="H100" s="33">
        <f>H99*(1+C$15)</f>
        <v>9338.932726381212</v>
      </c>
      <c r="I100" s="34">
        <f>I99+(C$13-(C$13-C$12)*0.95^F99)*J99</f>
        <v>89577.07286110241</v>
      </c>
      <c r="J100" s="33">
        <f>J99*(1+C$15)</f>
        <v>4669.466363190606</v>
      </c>
      <c r="K100" s="16">
        <f t="shared" si="10"/>
        <v>0.79737594272783063</v>
      </c>
      <c r="L100" s="7">
        <f t="shared" si="12"/>
        <v>4.162321243413114E-2</v>
      </c>
      <c r="M100" s="7">
        <f t="shared" si="8"/>
        <v>5.2127918607376783E-2</v>
      </c>
      <c r="N100" s="7">
        <f t="shared" si="9"/>
        <v>0.10425583721475357</v>
      </c>
    </row>
    <row r="101" spans="6:14" ht="12.75" customHeight="1" x14ac:dyDescent="0.3">
      <c r="F101" s="6">
        <f t="shared" si="7"/>
        <v>99</v>
      </c>
      <c r="G101" s="33">
        <f t="shared" si="11"/>
        <v>83587.902969050949</v>
      </c>
      <c r="H101" s="33">
        <f>H100*(1+C$15)</f>
        <v>9712.4900354364599</v>
      </c>
      <c r="I101" s="34">
        <f>I100+(C$13-(C$13-C$12)*0.95^F100)*J100</f>
        <v>93300.393004487414</v>
      </c>
      <c r="J101" s="33">
        <f>J100*(1+C$15)</f>
        <v>4856.24501771823</v>
      </c>
      <c r="K101" s="16">
        <f t="shared" si="10"/>
        <v>0.79750714559143965</v>
      </c>
      <c r="L101" s="7">
        <f t="shared" si="12"/>
        <v>4.1565548241996764E-2</v>
      </c>
      <c r="M101" s="7">
        <f t="shared" si="8"/>
        <v>5.2049566580975301E-2</v>
      </c>
      <c r="N101" s="7">
        <f t="shared" si="9"/>
        <v>0.1040991331619506</v>
      </c>
    </row>
    <row r="102" spans="6:14" ht="12.75" customHeight="1" x14ac:dyDescent="0.3">
      <c r="F102" s="6">
        <f t="shared" ref="F102" si="13">F101+1</f>
        <v>100</v>
      </c>
      <c r="G102" s="33">
        <f t="shared" si="11"/>
        <v>87072.293470006611</v>
      </c>
      <c r="H102" s="33">
        <f>H101*(1+C$15)</f>
        <v>10100.989636853919</v>
      </c>
      <c r="I102" s="34">
        <f>I101+(C$13-(C$13-C$12)*0.95^F101)*J101</f>
        <v>97173.28310686053</v>
      </c>
      <c r="J102" s="33">
        <f>J101*(1+C$15)</f>
        <v>5050.4948184269597</v>
      </c>
      <c r="K102" s="16"/>
      <c r="L102" s="7">
        <f t="shared" si="12"/>
        <v>4.1509901273265148E-2</v>
      </c>
      <c r="M102" s="7">
        <f t="shared" ref="M102" si="14">J102/I102</f>
        <v>5.1974109106440076E-2</v>
      </c>
      <c r="N102" s="7">
        <f t="shared" ref="N102" si="15">H102/I102</f>
        <v>0.10394821821288015</v>
      </c>
    </row>
  </sheetData>
  <mergeCells count="6">
    <mergeCell ref="A16:B16"/>
    <mergeCell ref="A17:B17"/>
    <mergeCell ref="Q2:S2"/>
    <mergeCell ref="A12:B12"/>
    <mergeCell ref="A14:B14"/>
    <mergeCell ref="A15:B15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Kliman</dc:creator>
  <cp:lastModifiedBy>Andrew Kliman</cp:lastModifiedBy>
  <dcterms:created xsi:type="dcterms:W3CDTF">2022-05-03T16:00:20Z</dcterms:created>
  <dcterms:modified xsi:type="dcterms:W3CDTF">2022-05-16T19:24:39Z</dcterms:modified>
</cp:coreProperties>
</file>